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Лист4" sheetId="1" r:id="rId1"/>
    <sheet name="Лист6" sheetId="2" r:id="rId2"/>
    <sheet name="Лист5" sheetId="3" r:id="rId3"/>
    <sheet name="Лист3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<sst xmlns="http://schemas.openxmlformats.org/spreadsheetml/2006/main" count="398" uniqueCount="287">
  <si>
    <t>Бухгалтерский баланс</t>
  </si>
  <si>
    <t>Коды</t>
  </si>
  <si>
    <t>0710001</t>
  </si>
  <si>
    <t>384/385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</si>
  <si>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</si>
  <si>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</si>
  <si>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</si>
  <si>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</si>
  <si>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</si>
  <si>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</si>
  <si>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</si>
  <si>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</si>
  <si>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</si>
  <si>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</si>
  <si>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Единица измерения: тыс. руб. / млн. руб. (ненужное зачеркнуть)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</si>
  <si>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</si>
  <si>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</si>
  <si>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</si>
  <si>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</si>
  <si>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</si>
  <si>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</si>
  <si>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</si>
  <si>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</si>
  <si>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</si>
  <si>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</si>
  <si>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</si>
  <si>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</si>
  <si>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</si>
  <si>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</si>
  <si>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</si>
  <si>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</si>
  <si>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</si>
  <si>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</si>
  <si>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</si>
  <si>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</si>
  <si>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</si>
  <si>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</si>
  <si>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</si>
  <si>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</si>
  <si>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</si>
  <si>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</si>
  <si>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</si>
  <si>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</si>
  <si>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</si>
  <si>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</si>
  <si>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</si>
  <si>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</si>
  <si>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</si>
  <si>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</si>
  <si>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</si>
  <si>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</si>
  <si>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</si>
  <si>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</si>
  <si>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</si>
  <si>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</si>
  <si>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</si>
  <si>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</si>
  <si>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</si>
  <si>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</si>
  <si>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</si>
  <si>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</si>
  <si>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</si>
  <si>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</si>
  <si>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</si>
  <si>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</si>
  <si>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</si>
  <si>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</si>
  <si>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г.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</si>
  <si>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</si>
  <si>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</si>
  <si>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</si>
  <si>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</si>
  <si>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</si>
  <si>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</si>
  <si>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</si>
  <si>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</si>
  <si>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</si>
  <si>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</si>
  <si>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</si>
  <si>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</si>
  <si>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</si>
  <si>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</si>
  <si>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</si>
  <si>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</si>
  <si>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</si>
  <si>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</si>
  <si>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</si>
  <si>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</si>
  <si>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</si>
  <si>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Резервы предстоящих расходов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</si>
  <si>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</si>
  <si>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</si>
  <si>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</si>
  <si>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</si>
  <si>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</si>
  <si>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</si>
  <si>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</si>
  <si>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</si>
  <si>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</si>
  <si>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</si>
  <si>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</si>
  <si>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</si>
  <si>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</si>
  <si>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</si>
  <si>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</si>
  <si>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</si>
  <si>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</si>
  <si>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</si>
  <si>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</si>
  <si>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Итого по разделу V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</si>
  <si>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</si>
  <si>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</si>
  <si>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</si>
  <si>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</si>
  <si>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</si>
  <si>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</si>
  <si>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</si>
  <si>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</si>
  <si>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</si>
  <si>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</si>
  <si>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</si>
  <si>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</si>
  <si>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</si>
  <si>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</si>
  <si>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</si>
  <si>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</si>
  <si>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</si>
  <si>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621</t>
  </si>
  <si>
    <t>622</t>
  </si>
  <si>
    <t>623</t>
  </si>
  <si>
    <t>624</t>
  </si>
  <si>
    <t>625</t>
  </si>
  <si>
    <t>по РСБУ</t>
  </si>
  <si>
    <t xml:space="preserve">по МСФО </t>
  </si>
  <si>
    <t xml:space="preserve">На конец </t>
  </si>
  <si>
    <t xml:space="preserve">в том числе </t>
  </si>
  <si>
    <t>земельные участки и объекты природопользования</t>
  </si>
  <si>
    <t>здания, сооружения, машины и оборудование</t>
  </si>
  <si>
    <t xml:space="preserve">другие виды основных средств </t>
  </si>
  <si>
    <t xml:space="preserve">оборудование к установке </t>
  </si>
  <si>
    <t xml:space="preserve">вложения во внеоборотные активы 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</si>
  <si>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</si>
  <si>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</si>
  <si>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</si>
  <si>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ме6сяцев</t>
  </si>
  <si>
    <t xml:space="preserve">прочие долгосрочные финансовые вложения </t>
  </si>
  <si>
    <t xml:space="preserve">покупатели и заказчики </t>
  </si>
  <si>
    <t>задолженность дочерних и зависимых обществ</t>
  </si>
  <si>
    <t>авансы выданные</t>
  </si>
  <si>
    <t xml:space="preserve">прочие дебиторы </t>
  </si>
  <si>
    <t xml:space="preserve">векселя к получению </t>
  </si>
  <si>
    <t>задолженность участников (учредителей) по взносам в уставный капитал</t>
  </si>
  <si>
    <t xml:space="preserve">Краткосрочные финансовые вложения </t>
  </si>
  <si>
    <t>в том числе</t>
  </si>
  <si>
    <t>займы, предоставленные организациям на срок менее 12 ме6сяцев</t>
  </si>
  <si>
    <t xml:space="preserve">прочие краткосрочные финансовые вложения </t>
  </si>
  <si>
    <t>касса</t>
  </si>
  <si>
    <t>расчетные счета</t>
  </si>
  <si>
    <t>валютные счета</t>
  </si>
  <si>
    <t>прочие денежные средства</t>
  </si>
  <si>
    <t xml:space="preserve">Расчеты по выделенному имуществу </t>
  </si>
  <si>
    <t xml:space="preserve">Целевое финансирование </t>
  </si>
  <si>
    <t xml:space="preserve">Нераспределенная прибыльотчетного года </t>
  </si>
  <si>
    <t xml:space="preserve">Нераспределенная прибыльпрошлых лет </t>
  </si>
  <si>
    <t>Непокрытый убыток прошлых лет</t>
  </si>
  <si>
    <t>Ннепокрытый убыток отчетного года</t>
  </si>
  <si>
    <t>По РСБУ</t>
  </si>
  <si>
    <t xml:space="preserve">кредиты банков, подлежащие погашению более чем через 12 месяцев после отчетной даты </t>
  </si>
  <si>
    <t xml:space="preserve">займы, подлежащие погашению более чем через 12 месяцев после отчетной даты </t>
  </si>
  <si>
    <t>Прочие долгосрочные пассивы</t>
  </si>
  <si>
    <t xml:space="preserve">кредиты банков, подлежащие погашению в течение  12 месяцев после отчетной даты </t>
  </si>
  <si>
    <t xml:space="preserve">займы, подлежащие погашению в течение  12 месяцев после отчетной даты </t>
  </si>
  <si>
    <t xml:space="preserve">векселя к уплате </t>
  </si>
  <si>
    <t>задолженность перед дочерними и зависимыми обществами</t>
  </si>
  <si>
    <t>задолженность по оплате труда перед персоналом организации</t>
  </si>
  <si>
    <t xml:space="preserve">авансы полученные </t>
  </si>
  <si>
    <t>121</t>
  </si>
  <si>
    <t>122</t>
  </si>
  <si>
    <t>123</t>
  </si>
  <si>
    <t>13001</t>
  </si>
  <si>
    <t>13002</t>
  </si>
  <si>
    <t>141</t>
  </si>
  <si>
    <t>142</t>
  </si>
  <si>
    <t>143</t>
  </si>
  <si>
    <t>144</t>
  </si>
  <si>
    <t>148</t>
  </si>
  <si>
    <t>232</t>
  </si>
  <si>
    <t>233</t>
  </si>
  <si>
    <t>234</t>
  </si>
  <si>
    <t>235</t>
  </si>
  <si>
    <t>242</t>
  </si>
  <si>
    <t>243</t>
  </si>
  <si>
    <t>244</t>
  </si>
  <si>
    <t>245</t>
  </si>
  <si>
    <t>246</t>
  </si>
  <si>
    <t>251</t>
  </si>
  <si>
    <t>253</t>
  </si>
  <si>
    <t>261</t>
  </si>
  <si>
    <t>262</t>
  </si>
  <si>
    <t>263</t>
  </si>
  <si>
    <t>264</t>
  </si>
  <si>
    <t>415</t>
  </si>
  <si>
    <t>423</t>
  </si>
  <si>
    <t>431</t>
  </si>
  <si>
    <t>432</t>
  </si>
  <si>
    <t>450</t>
  </si>
  <si>
    <t>460</t>
  </si>
  <si>
    <t>465</t>
  </si>
  <si>
    <t>475</t>
  </si>
  <si>
    <t>511</t>
  </si>
  <si>
    <t>512</t>
  </si>
  <si>
    <t>611</t>
  </si>
  <si>
    <t>612</t>
  </si>
  <si>
    <t>626</t>
  </si>
  <si>
    <t>627</t>
  </si>
  <si>
    <t>628</t>
  </si>
  <si>
    <t>из них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</si>
  <si>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</si>
  <si>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</si>
  <si>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Задолженность перед участниками (учредителями) по выплате доходов</t>
  </si>
  <si>
    <t>обыкновенные акции</t>
  </si>
  <si>
    <t>(и начисления)</t>
  </si>
  <si>
    <t xml:space="preserve">итого обязательства </t>
  </si>
  <si>
    <t xml:space="preserve">отклонение МСФО минус РСБУ </t>
  </si>
  <si>
    <t>по МСФО</t>
  </si>
  <si>
    <t>отклонение МСФО минус РСБУ</t>
  </si>
  <si>
    <t xml:space="preserve">расчет показателей ликвидности </t>
  </si>
  <si>
    <t>РСБУ</t>
  </si>
  <si>
    <t>МСФО</t>
  </si>
  <si>
    <t>коэфф. Автономии</t>
  </si>
  <si>
    <t xml:space="preserve">коэфф. Финансовой устойчмвости </t>
  </si>
  <si>
    <t>коэфф. Соотношения ЗК и СК</t>
  </si>
  <si>
    <t>коэфф. Обеспеченности обороьными средствами</t>
  </si>
  <si>
    <t xml:space="preserve">коэфф. финансовой маневренности  </t>
  </si>
  <si>
    <t>оптимальное значение</t>
  </si>
  <si>
    <t>0,2-0,3</t>
  </si>
  <si>
    <t>0,8-1</t>
  </si>
  <si>
    <t>1,5-2</t>
  </si>
  <si>
    <t xml:space="preserve">собственный капитал </t>
  </si>
  <si>
    <t>валюта баланса</t>
  </si>
  <si>
    <t xml:space="preserve">заемный капитал </t>
  </si>
  <si>
    <t xml:space="preserve">внеоборотные активы </t>
  </si>
  <si>
    <t xml:space="preserve">оборотные активы </t>
  </si>
  <si>
    <t xml:space="preserve">оптимальное значение </t>
  </si>
  <si>
    <t>более или равно 0,5</t>
  </si>
  <si>
    <t xml:space="preserve">коэфф. зависимости </t>
  </si>
  <si>
    <t>менее или равно 0,5</t>
  </si>
  <si>
    <t>коэфф. Финансовой устойчивости невозможно рассчитать, т.к. отсуствуют долгосрочные активы по МСФО</t>
  </si>
  <si>
    <t>менее или равно 1</t>
  </si>
  <si>
    <t xml:space="preserve">собственный оборотный капитал </t>
  </si>
  <si>
    <t xml:space="preserve">более или равно 10% от стоимости оборотных активов </t>
  </si>
  <si>
    <t>0,2-0,5</t>
  </si>
  <si>
    <t>менее 1</t>
  </si>
  <si>
    <t>более или равно 1</t>
  </si>
  <si>
    <t>расчет чистых активов</t>
  </si>
  <si>
    <t xml:space="preserve">величина активов </t>
  </si>
  <si>
    <t xml:space="preserve">итого активов </t>
  </si>
  <si>
    <t xml:space="preserve">величина пассивов </t>
  </si>
  <si>
    <t xml:space="preserve">итого пассивов </t>
  </si>
  <si>
    <t>ЧА= А-П</t>
  </si>
  <si>
    <t xml:space="preserve">мсфо </t>
  </si>
  <si>
    <t xml:space="preserve">отношение чистых активов к совокупным активам </t>
  </si>
  <si>
    <t>отношение ЧА к УК</t>
  </si>
  <si>
    <t xml:space="preserve">Энергетическая компания </t>
  </si>
  <si>
    <t>31.12.2005г.</t>
  </si>
  <si>
    <t xml:space="preserve">Доля меньшинства </t>
  </si>
  <si>
    <t xml:space="preserve">Дебиторская задолженность </t>
  </si>
  <si>
    <t xml:space="preserve">Налог на добавленную стоимость по приобретенным ценностям </t>
  </si>
  <si>
    <t xml:space="preserve">процент отклонений </t>
  </si>
  <si>
    <t xml:space="preserve">Итого обязательства </t>
  </si>
  <si>
    <t xml:space="preserve">в том числе перед бюджетом </t>
  </si>
  <si>
    <t>Непокрытый убыток отчетного года</t>
  </si>
  <si>
    <t>Непокрытый прибыль прошлых лет</t>
  </si>
  <si>
    <t>7701,51 (по начислениям)</t>
  </si>
  <si>
    <t>коэфф. абсолютной ликвидности</t>
  </si>
  <si>
    <t>коэфф. промежуточной  ликвидности</t>
  </si>
  <si>
    <t xml:space="preserve">коэфф. общей ликвидности </t>
  </si>
  <si>
    <t xml:space="preserve">коэфф. независимости </t>
  </si>
  <si>
    <t xml:space="preserve">коэфф. маневренности </t>
  </si>
  <si>
    <t xml:space="preserve">коэфф.обеспеченности собственными оборотными средствами </t>
  </si>
  <si>
    <t>коэф.обеспеченности СОА</t>
  </si>
  <si>
    <t>коэфф. постоянного актива</t>
  </si>
  <si>
    <t xml:space="preserve">коэфф. финансовой активности </t>
  </si>
  <si>
    <t xml:space="preserve">коэф.финансирования </t>
  </si>
  <si>
    <t xml:space="preserve">коэфф. Финансовой зависимости </t>
  </si>
  <si>
    <t xml:space="preserve">Двухфакторная модель Альтмана </t>
  </si>
  <si>
    <t xml:space="preserve">Московский государственный университет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</si>
</sst>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.75"/>
      <name val="Times New Roman"/>
      <family val="1"/>
    </font>
    <font>
      <sz val="10"/>
      <name val="Times New Roman"/>
      <family val="1"/>
    </font>
    <font>
      <sz val="3.75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1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4" fillId="0" borderId="4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0" fontId="4" fillId="0" borderId="55" xfId="0" applyFont="1" applyBorder="1" applyAlignment="1">
      <alignment horizontal="left" wrapText="1" indent="1"/>
    </xf>
    <xf numFmtId="0" fontId="4" fillId="0" borderId="56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wrapText="1" inden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9" fontId="4" fillId="0" borderId="64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4" fillId="0" borderId="7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4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76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6" xfId="0" applyFont="1" applyBorder="1" applyAlignment="1">
      <alignment horizontal="left" indent="2"/>
    </xf>
    <xf numFmtId="0" fontId="4" fillId="0" borderId="72" xfId="0" applyFont="1" applyBorder="1" applyAlignment="1">
      <alignment horizontal="left" indent="2"/>
    </xf>
    <xf numFmtId="0" fontId="4" fillId="0" borderId="73" xfId="0" applyFont="1" applyBorder="1" applyAlignment="1">
      <alignment horizontal="left" indent="2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7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6" fillId="0" borderId="81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9" fontId="4" fillId="0" borderId="86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7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75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18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0" fontId="0" fillId="0" borderId="1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32" xfId="0" applyFont="1" applyBorder="1" applyAlignment="1">
      <alignment horizontal="left" indent="1"/>
    </xf>
    <xf numFmtId="0" fontId="0" fillId="0" borderId="33" xfId="0" applyBorder="1" applyAlignment="1">
      <alignment/>
    </xf>
    <xf numFmtId="0" fontId="0" fillId="0" borderId="66" xfId="0" applyBorder="1" applyAlignment="1">
      <alignment/>
    </xf>
    <xf numFmtId="0" fontId="4" fillId="0" borderId="48" xfId="0" applyFont="1" applyBorder="1" applyAlignment="1">
      <alignment horizontal="left" indent="1"/>
    </xf>
    <xf numFmtId="0" fontId="4" fillId="0" borderId="75" xfId="0" applyFont="1" applyBorder="1" applyAlignment="1">
      <alignment horizontal="left" wrapText="1"/>
    </xf>
    <xf numFmtId="0" fontId="5" fillId="0" borderId="7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8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75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Лист6!$A$7:$AF$7</c:f>
              <c:strCache>
                <c:ptCount val="1"/>
                <c:pt idx="0">
                  <c:v>коэфф. независимости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Лист6!$AG$7:$AP$7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Лист6!$A$8:$AF$8</c:f>
              <c:strCache>
                <c:ptCount val="1"/>
                <c:pt idx="0">
                  <c:v>коэфф. зависимости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Лист6!$AG$8:$AP$8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Лист6!$A$10:$AF$10</c:f>
              <c:strCache>
                <c:ptCount val="1"/>
                <c:pt idx="0">
                  <c:v>коэф.финансирования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Лист6!$AG$10:$AP$10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Лист6!$A$12:$AF$12</c:f>
              <c:strCache>
                <c:ptCount val="1"/>
                <c:pt idx="0">
                  <c:v>коэфф. маневренности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Лист6!$AG$12:$AP$12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Лист6!$A$14:$AF$14</c:f>
              <c:strCache>
                <c:ptCount val="1"/>
                <c:pt idx="0">
                  <c:v>коэф.обеспеченности СОА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Лист6!$AG$14:$AP$14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Лист6!$A$15:$AF$15</c:f>
              <c:strCache>
                <c:ptCount val="1"/>
                <c:pt idx="0">
                  <c:v>коэфф. постоянного актива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Лист6!$AG$15:$AP$15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Лист6!$A$16:$AF$16</c:f>
              <c:strCache>
                <c:ptCount val="1"/>
                <c:pt idx="0">
                  <c:v>коэфф. финансовой активности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Лист6!$AG$16</c:f>
              <c:numCache>
                <c:ptCount val="1"/>
                <c:pt idx="0">
                  <c:v>0</c:v>
                </c:pt>
              </c:numCache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коэффициенты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показатели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315"/>
          <c:w val="0.604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Лист5!$A$14:$AE$14</c:f>
              <c:strCache>
                <c:ptCount val="1"/>
                <c:pt idx="0">
                  <c:v>коэфф. абсолютной ликвидности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Лист5!$AF$14:$AO$14</c:f>
              <c:numCache>
                <c:ptCount val="2"/>
                <c:pt idx="0">
                  <c:v>0.24859624960271215</c:v>
                </c:pt>
                <c:pt idx="1">
                  <c:v>0.17870627504819242</c:v>
                </c:pt>
              </c:numCache>
            </c:numRef>
          </c:val>
        </c:ser>
        <c:ser>
          <c:idx val="1"/>
          <c:order val="1"/>
          <c:tx>
            <c:strRef>
              <c:f>Лист5!$A$15:$AE$15</c:f>
              <c:strCache>
                <c:ptCount val="1"/>
                <c:pt idx="0">
                  <c:v>коэфф. промежуточной  ликвидности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Лист5!$AF$15:$AO$15</c:f>
              <c:numCache>
                <c:ptCount val="2"/>
                <c:pt idx="0">
                  <c:v>0.9043860578451107</c:v>
                </c:pt>
                <c:pt idx="1">
                  <c:v>0.6180817056526577</c:v>
                </c:pt>
              </c:numCache>
            </c:numRef>
          </c:val>
        </c:ser>
        <c:ser>
          <c:idx val="2"/>
          <c:order val="2"/>
          <c:tx>
            <c:strRef>
              <c:f>Лист5!$A$16:$AE$16</c:f>
              <c:strCache>
                <c:ptCount val="1"/>
                <c:pt idx="0">
                  <c:v>коэфф. общей ликвидности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Лист5!$AF$16:$AO$16</c:f>
              <c:numCache>
                <c:ptCount val="2"/>
                <c:pt idx="0">
                  <c:v>1.2867358830384574</c:v>
                </c:pt>
                <c:pt idx="1">
                  <c:v>0.9440892570553565</c:v>
                </c:pt>
              </c:numCache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0" i="0" u="none" baseline="0"/>
                  <a:t>коэф. ликвидности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0" i="0" u="none" baseline="0"/>
                  <a:t>значения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33</xdr:row>
      <xdr:rowOff>142875</xdr:rowOff>
    </xdr:from>
    <xdr:to>
      <xdr:col>53</xdr:col>
      <xdr:colOff>400050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962150" y="6619875"/>
        <a:ext cx="35528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31</xdr:row>
      <xdr:rowOff>152400</xdr:rowOff>
    </xdr:from>
    <xdr:to>
      <xdr:col>50</xdr:col>
      <xdr:colOff>180975</xdr:colOff>
      <xdr:row>36</xdr:row>
      <xdr:rowOff>152400</xdr:rowOff>
    </xdr:to>
    <xdr:graphicFrame>
      <xdr:nvGraphicFramePr>
        <xdr:cNvPr id="1" name="Chart 6"/>
        <xdr:cNvGraphicFramePr/>
      </xdr:nvGraphicFramePr>
      <xdr:xfrm>
        <a:off x="2162175" y="5514975"/>
        <a:ext cx="390525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="70" zoomScaleNormal="70" workbookViewId="0" topLeftCell="A1">
      <selection activeCell="AV9" sqref="AV9"/>
    </sheetView>
  </sheetViews>
  <sheetFormatPr defaultColWidth="9.00390625" defaultRowHeight="12.75"/>
  <cols>
    <col min="1" max="1" width="37.375" style="0" customWidth="1"/>
    <col min="2" max="2" width="9.125" style="0" hidden="1" customWidth="1"/>
    <col min="3" max="3" width="21.25390625" style="0" hidden="1" customWidth="1"/>
    <col min="4" max="4" width="4.125" style="0" hidden="1" customWidth="1"/>
    <col min="5" max="5" width="8.625" style="0" hidden="1" customWidth="1"/>
    <col min="6" max="6" width="9.125" style="0" hidden="1" customWidth="1"/>
    <col min="7" max="7" width="2.625" style="0" hidden="1" customWidth="1"/>
    <col min="8" max="12" width="9.125" style="0" hidden="1" customWidth="1"/>
    <col min="13" max="13" width="1.12109375" style="0" hidden="1" customWidth="1"/>
    <col min="14" max="20" width="9.125" style="0" hidden="1" customWidth="1"/>
    <col min="21" max="21" width="0.12890625" style="0" customWidth="1"/>
    <col min="22" max="27" width="9.125" style="0" hidden="1" customWidth="1"/>
    <col min="28" max="28" width="10.75390625" style="0" customWidth="1"/>
    <col min="29" max="35" width="9.125" style="0" hidden="1" customWidth="1"/>
    <col min="36" max="36" width="12.875" style="0" customWidth="1"/>
    <col min="37" max="43" width="9.125" style="0" hidden="1" customWidth="1"/>
    <col min="44" max="44" width="13.00390625" style="0" customWidth="1"/>
    <col min="45" max="45" width="11.625" style="0" customWidth="1"/>
  </cols>
  <sheetData>
    <row r="1" spans="28:47" ht="72.75" customHeight="1">
      <c r="AB1" s="53" t="s">
        <v>132</v>
      </c>
      <c r="AJ1" t="s">
        <v>224</v>
      </c>
      <c r="AR1" s="85" t="s">
        <v>225</v>
      </c>
      <c r="AS1" s="85" t="s">
        <v>268</v>
      </c>
      <c r="AT1" s="50"/>
      <c r="AU1" s="50"/>
    </row>
    <row r="2" spans="1:45" ht="12.75" customHeight="1" thickBot="1">
      <c r="A2" s="97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  <c r="AB2" s="103">
        <v>3</v>
      </c>
      <c r="AC2" s="104"/>
      <c r="AD2" s="104"/>
      <c r="AE2" s="104"/>
      <c r="AF2" s="104"/>
      <c r="AG2" s="104"/>
      <c r="AH2" s="104"/>
      <c r="AI2" s="105"/>
      <c r="AJ2" s="103">
        <v>4</v>
      </c>
      <c r="AK2" s="104"/>
      <c r="AL2" s="104"/>
      <c r="AM2" s="104"/>
      <c r="AN2" s="104"/>
      <c r="AO2" s="104"/>
      <c r="AP2" s="104"/>
      <c r="AQ2" s="105"/>
      <c r="AR2" s="86"/>
      <c r="AS2" s="86"/>
    </row>
    <row r="3" spans="1:45" ht="12.75" customHeight="1">
      <c r="A3" s="100" t="s">
        <v>101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54"/>
      <c r="AC3" s="12"/>
      <c r="AD3" s="12"/>
      <c r="AE3" s="12"/>
      <c r="AF3" s="12"/>
      <c r="AG3" s="12"/>
      <c r="AH3" s="12"/>
      <c r="AI3" s="55"/>
      <c r="AJ3" s="54"/>
      <c r="AK3" s="12"/>
      <c r="AL3" s="12"/>
      <c r="AM3" s="12"/>
      <c r="AN3" s="12"/>
      <c r="AO3" s="12"/>
      <c r="AP3" s="12"/>
      <c r="AQ3" s="12"/>
      <c r="AR3" s="86"/>
      <c r="AS3" s="86"/>
    </row>
    <row r="4" spans="1:45" ht="15">
      <c r="A4" s="82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  <c r="AB4" s="54">
        <v>28268</v>
      </c>
      <c r="AC4" s="12"/>
      <c r="AD4" s="12"/>
      <c r="AE4" s="12"/>
      <c r="AF4" s="12"/>
      <c r="AG4" s="12"/>
      <c r="AH4" s="12"/>
      <c r="AI4" s="55"/>
      <c r="AJ4" s="54">
        <v>154710.53</v>
      </c>
      <c r="AK4" s="12"/>
      <c r="AL4" s="12"/>
      <c r="AM4" s="12"/>
      <c r="AN4" s="12"/>
      <c r="AO4" s="12"/>
      <c r="AP4" s="12"/>
      <c r="AQ4" s="12"/>
      <c r="AR4" s="86">
        <f>AJ4-AB4</f>
        <v>126442.53</v>
      </c>
      <c r="AS4" s="87">
        <f>AR4/-10106.32*100</f>
        <v>-1251.123356473969</v>
      </c>
    </row>
    <row r="5" spans="1:45" ht="12.75" customHeight="1">
      <c r="A5" s="80" t="s">
        <v>102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54">
        <v>-9</v>
      </c>
      <c r="AC5" s="12"/>
      <c r="AD5" s="12"/>
      <c r="AE5" s="12"/>
      <c r="AF5" s="12"/>
      <c r="AG5" s="12"/>
      <c r="AH5" s="12"/>
      <c r="AI5" s="55"/>
      <c r="AJ5" s="54">
        <v>-9.2</v>
      </c>
      <c r="AK5" s="12"/>
      <c r="AL5" s="12"/>
      <c r="AM5" s="12"/>
      <c r="AN5" s="12"/>
      <c r="AO5" s="12"/>
      <c r="AP5" s="12"/>
      <c r="AQ5" s="12"/>
      <c r="AR5" s="86">
        <f aca="true" t="shared" si="0" ref="AR5:AR12">AJ5-AB5</f>
        <v>-0.1999999999999993</v>
      </c>
      <c r="AS5" s="86">
        <f aca="true" t="shared" si="1" ref="AS5:AS25">AR5/-10106.32*100</f>
        <v>0.0019789597004646526</v>
      </c>
    </row>
    <row r="6" spans="1:45" ht="15">
      <c r="A6" s="80" t="s">
        <v>85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54">
        <v>72708</v>
      </c>
      <c r="AC6" s="12"/>
      <c r="AD6" s="12"/>
      <c r="AE6" s="12"/>
      <c r="AF6" s="12"/>
      <c r="AG6" s="12"/>
      <c r="AH6" s="12"/>
      <c r="AI6" s="55"/>
      <c r="AJ6" s="54"/>
      <c r="AK6" s="12"/>
      <c r="AL6" s="12"/>
      <c r="AM6" s="12"/>
      <c r="AN6" s="12"/>
      <c r="AO6" s="12"/>
      <c r="AP6" s="12"/>
      <c r="AQ6" s="12"/>
      <c r="AR6" s="86">
        <f t="shared" si="0"/>
        <v>-72708</v>
      </c>
      <c r="AS6" s="86">
        <f>AR6/-10106.32*100</f>
        <v>719.4310095069225</v>
      </c>
    </row>
    <row r="7" spans="1:45" ht="15.75" thickBot="1">
      <c r="A7" s="80" t="s">
        <v>86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54">
        <v>311</v>
      </c>
      <c r="AC7" s="12"/>
      <c r="AD7" s="12"/>
      <c r="AE7" s="12"/>
      <c r="AF7" s="12"/>
      <c r="AG7" s="12"/>
      <c r="AH7" s="12"/>
      <c r="AI7" s="55"/>
      <c r="AJ7" s="54"/>
      <c r="AK7" s="12"/>
      <c r="AL7" s="12"/>
      <c r="AM7" s="12"/>
      <c r="AN7" s="12"/>
      <c r="AO7" s="12"/>
      <c r="AP7" s="12"/>
      <c r="AQ7" s="12"/>
      <c r="AR7" s="86">
        <f t="shared" si="0"/>
        <v>-311</v>
      </c>
      <c r="AS7" s="86">
        <f t="shared" si="1"/>
        <v>3.077282334222546</v>
      </c>
    </row>
    <row r="8" spans="1:45" ht="15.75" thickBot="1">
      <c r="A8" s="66" t="s">
        <v>272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  <c r="AB8" s="54">
        <v>1435</v>
      </c>
      <c r="AC8" s="12"/>
      <c r="AD8" s="12"/>
      <c r="AE8" s="12"/>
      <c r="AF8" s="12"/>
      <c r="AG8" s="12"/>
      <c r="AH8" s="12"/>
      <c r="AI8" s="55"/>
      <c r="AJ8" s="54"/>
      <c r="AK8" s="12"/>
      <c r="AL8" s="12"/>
      <c r="AM8" s="12"/>
      <c r="AN8" s="12"/>
      <c r="AO8" s="12"/>
      <c r="AP8" s="12"/>
      <c r="AQ8" s="12"/>
      <c r="AR8" s="86">
        <f t="shared" si="0"/>
        <v>-1435</v>
      </c>
      <c r="AS8" s="86">
        <f t="shared" si="1"/>
        <v>14.199035850833935</v>
      </c>
    </row>
    <row r="9" spans="1:45" ht="27.75" customHeight="1" thickBot="1">
      <c r="A9" s="66" t="s">
        <v>162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  <c r="AB9" s="54">
        <v>1731</v>
      </c>
      <c r="AC9" s="12"/>
      <c r="AD9" s="12"/>
      <c r="AE9" s="12"/>
      <c r="AF9" s="12"/>
      <c r="AG9" s="12"/>
      <c r="AH9" s="12"/>
      <c r="AI9" s="55"/>
      <c r="AJ9" s="54"/>
      <c r="AK9" s="12"/>
      <c r="AL9" s="12"/>
      <c r="AM9" s="12"/>
      <c r="AN9" s="12"/>
      <c r="AO9" s="12"/>
      <c r="AP9" s="12"/>
      <c r="AQ9" s="12"/>
      <c r="AR9" s="86">
        <f t="shared" si="0"/>
        <v>-1731</v>
      </c>
      <c r="AS9" s="86">
        <f t="shared" si="1"/>
        <v>17.12789620752163</v>
      </c>
    </row>
    <row r="10" spans="1:45" ht="15.75" thickBot="1">
      <c r="A10" s="66" t="s">
        <v>271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  <c r="AB10" s="40"/>
      <c r="AC10" s="41"/>
      <c r="AD10" s="41"/>
      <c r="AE10" s="41"/>
      <c r="AF10" s="41"/>
      <c r="AG10" s="41"/>
      <c r="AH10" s="41"/>
      <c r="AI10" s="42"/>
      <c r="AJ10" s="37">
        <v>-70138.85</v>
      </c>
      <c r="AK10" s="38"/>
      <c r="AL10" s="38"/>
      <c r="AM10" s="38"/>
      <c r="AN10" s="38"/>
      <c r="AO10" s="38"/>
      <c r="AP10" s="38"/>
      <c r="AQ10" s="39"/>
      <c r="AR10" s="86">
        <f t="shared" si="0"/>
        <v>-70138.85</v>
      </c>
      <c r="AS10" s="87">
        <f t="shared" si="1"/>
        <v>694.0097879346786</v>
      </c>
    </row>
    <row r="11" spans="1:45" ht="15">
      <c r="A11" s="60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9"/>
      <c r="AB11" s="37">
        <v>104444</v>
      </c>
      <c r="AC11" s="38"/>
      <c r="AD11" s="38"/>
      <c r="AE11" s="38"/>
      <c r="AF11" s="38"/>
      <c r="AG11" s="38"/>
      <c r="AH11" s="38"/>
      <c r="AI11" s="39"/>
      <c r="AJ11" s="37">
        <v>84571.68</v>
      </c>
      <c r="AK11" s="38"/>
      <c r="AL11" s="38"/>
      <c r="AM11" s="38"/>
      <c r="AN11" s="38"/>
      <c r="AO11" s="38"/>
      <c r="AP11" s="38"/>
      <c r="AQ11" s="39"/>
      <c r="AR11" s="86">
        <f>AJ11-AB11</f>
        <v>-19872.320000000007</v>
      </c>
      <c r="AS11" s="87">
        <f>AR11/-10106.32*100</f>
        <v>196.6326021736894</v>
      </c>
    </row>
    <row r="12" spans="1:45" ht="15">
      <c r="A12" s="63" t="s">
        <v>265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37"/>
      <c r="AC12" s="38"/>
      <c r="AD12" s="38"/>
      <c r="AE12" s="38"/>
      <c r="AF12" s="38"/>
      <c r="AG12" s="38"/>
      <c r="AH12" s="38"/>
      <c r="AI12" s="39"/>
      <c r="AJ12" s="37">
        <v>176.96</v>
      </c>
      <c r="AK12" s="38"/>
      <c r="AL12" s="38"/>
      <c r="AM12" s="38"/>
      <c r="AN12" s="38"/>
      <c r="AO12" s="38"/>
      <c r="AP12" s="38"/>
      <c r="AQ12" s="39"/>
      <c r="AR12" s="86">
        <f t="shared" si="0"/>
        <v>176.96</v>
      </c>
      <c r="AS12" s="86">
        <f t="shared" si="1"/>
        <v>-1.750983542971131</v>
      </c>
    </row>
    <row r="13" spans="1:45" ht="15.75" thickBot="1">
      <c r="A13" s="100" t="s">
        <v>62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2"/>
      <c r="AB13" s="43"/>
      <c r="AC13" s="7"/>
      <c r="AD13" s="7"/>
      <c r="AE13" s="7"/>
      <c r="AF13" s="7"/>
      <c r="AG13" s="7"/>
      <c r="AH13" s="7"/>
      <c r="AI13" s="27"/>
      <c r="AJ13" s="43"/>
      <c r="AK13" s="44"/>
      <c r="AL13" s="44"/>
      <c r="AM13" s="44"/>
      <c r="AN13" s="44"/>
      <c r="AO13" s="44"/>
      <c r="AP13" s="44"/>
      <c r="AQ13" s="45"/>
      <c r="AR13" s="86"/>
      <c r="AS13" s="86">
        <f t="shared" si="1"/>
        <v>0</v>
      </c>
    </row>
    <row r="14" spans="1:45" ht="15.75" thickBot="1">
      <c r="A14" s="83" t="s">
        <v>87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1"/>
      <c r="AB14" s="30">
        <v>2749</v>
      </c>
      <c r="AC14" s="31"/>
      <c r="AD14" s="31"/>
      <c r="AE14" s="31"/>
      <c r="AF14" s="31"/>
      <c r="AG14" s="31"/>
      <c r="AH14" s="31"/>
      <c r="AI14" s="32"/>
      <c r="AJ14" s="30">
        <v>2725.77</v>
      </c>
      <c r="AK14" s="31"/>
      <c r="AL14" s="31"/>
      <c r="AM14" s="31"/>
      <c r="AN14" s="31"/>
      <c r="AO14" s="31"/>
      <c r="AP14" s="31"/>
      <c r="AQ14" s="33"/>
      <c r="AR14" s="86">
        <f>AJ14-AB14</f>
        <v>-23.230000000000018</v>
      </c>
      <c r="AS14" s="86">
        <f t="shared" si="1"/>
        <v>0.22985616920897042</v>
      </c>
    </row>
    <row r="15" spans="1:45" ht="15.75" thickBot="1">
      <c r="A15" s="73" t="s">
        <v>107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59"/>
      <c r="AB15" s="34">
        <v>594</v>
      </c>
      <c r="AC15" s="7"/>
      <c r="AD15" s="7"/>
      <c r="AE15" s="7"/>
      <c r="AF15" s="7"/>
      <c r="AG15" s="7"/>
      <c r="AH15" s="7"/>
      <c r="AI15" s="27"/>
      <c r="AJ15" s="34">
        <v>9257.49</v>
      </c>
      <c r="AK15" s="7"/>
      <c r="AL15" s="7"/>
      <c r="AM15" s="7"/>
      <c r="AN15" s="7"/>
      <c r="AO15" s="7"/>
      <c r="AP15" s="7"/>
      <c r="AQ15" s="28"/>
      <c r="AR15" s="86">
        <f aca="true" t="shared" si="2" ref="AR15:AR24">AJ15-AB15</f>
        <v>8663.49</v>
      </c>
      <c r="AS15" s="86">
        <f t="shared" si="1"/>
        <v>-85.72348787689288</v>
      </c>
    </row>
    <row r="16" spans="1:45" ht="13.5" customHeight="1" thickBot="1">
      <c r="A16" s="60" t="s">
        <v>108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34">
        <v>3343</v>
      </c>
      <c r="AC16" s="7"/>
      <c r="AD16" s="7"/>
      <c r="AE16" s="7"/>
      <c r="AF16" s="7"/>
      <c r="AG16" s="7"/>
      <c r="AH16" s="7"/>
      <c r="AI16" s="27"/>
      <c r="AJ16" s="34">
        <v>11983.26</v>
      </c>
      <c r="AK16" s="7"/>
      <c r="AL16" s="7"/>
      <c r="AM16" s="7"/>
      <c r="AN16" s="7"/>
      <c r="AO16" s="7"/>
      <c r="AP16" s="7"/>
      <c r="AQ16" s="28"/>
      <c r="AR16" s="86">
        <f t="shared" si="2"/>
        <v>8640.26</v>
      </c>
      <c r="AS16" s="86">
        <f t="shared" si="1"/>
        <v>-85.49363170768392</v>
      </c>
    </row>
    <row r="17" spans="1:45" ht="13.5" customHeight="1">
      <c r="A17" s="100" t="s">
        <v>63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34"/>
      <c r="AC17" s="7"/>
      <c r="AD17" s="7"/>
      <c r="AE17" s="7"/>
      <c r="AF17" s="7"/>
      <c r="AG17" s="7"/>
      <c r="AH17" s="7"/>
      <c r="AI17" s="27"/>
      <c r="AJ17" s="34"/>
      <c r="AK17" s="7"/>
      <c r="AL17" s="7"/>
      <c r="AM17" s="7"/>
      <c r="AN17" s="7"/>
      <c r="AO17" s="7"/>
      <c r="AP17" s="7"/>
      <c r="AQ17" s="28"/>
      <c r="AR17" s="86">
        <f t="shared" si="2"/>
        <v>0</v>
      </c>
      <c r="AS17" s="87">
        <f t="shared" si="1"/>
        <v>0</v>
      </c>
    </row>
    <row r="18" spans="1:45" ht="15">
      <c r="A18" s="83" t="s">
        <v>87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70"/>
      <c r="AB18" s="26">
        <v>9236</v>
      </c>
      <c r="AC18" s="7"/>
      <c r="AD18" s="7"/>
      <c r="AE18" s="7"/>
      <c r="AF18" s="7"/>
      <c r="AG18" s="7"/>
      <c r="AH18" s="7"/>
      <c r="AI18" s="27"/>
      <c r="AJ18" s="26">
        <v>9214.62</v>
      </c>
      <c r="AK18" s="7"/>
      <c r="AL18" s="7"/>
      <c r="AM18" s="7"/>
      <c r="AN18" s="7"/>
      <c r="AO18" s="7"/>
      <c r="AP18" s="7"/>
      <c r="AQ18" s="28"/>
      <c r="AR18" s="86">
        <f t="shared" si="2"/>
        <v>-21.3799999999992</v>
      </c>
      <c r="AS18" s="86">
        <f t="shared" si="1"/>
        <v>0.2115507919796642</v>
      </c>
    </row>
    <row r="19" spans="1:45" ht="15">
      <c r="A19" s="80" t="s">
        <v>64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26">
        <v>7362</v>
      </c>
      <c r="AC19" s="7"/>
      <c r="AD19" s="7"/>
      <c r="AE19" s="7"/>
      <c r="AF19" s="7"/>
      <c r="AG19" s="7"/>
      <c r="AH19" s="7"/>
      <c r="AI19" s="27"/>
      <c r="AJ19" s="26">
        <v>10612.16</v>
      </c>
      <c r="AK19" s="7"/>
      <c r="AL19" s="7"/>
      <c r="AM19" s="7"/>
      <c r="AN19" s="7"/>
      <c r="AO19" s="7"/>
      <c r="AP19" s="7"/>
      <c r="AQ19" s="28"/>
      <c r="AR19" s="86">
        <f t="shared" si="2"/>
        <v>3250.16</v>
      </c>
      <c r="AS19" s="86">
        <f t="shared" si="1"/>
        <v>-32.15967830031109</v>
      </c>
    </row>
    <row r="20" spans="1:45" ht="18" customHeight="1">
      <c r="A20" s="46" t="s">
        <v>270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6">
        <v>1443</v>
      </c>
      <c r="AC20" s="7"/>
      <c r="AD20" s="7"/>
      <c r="AE20" s="7"/>
      <c r="AF20" s="7"/>
      <c r="AG20" s="7"/>
      <c r="AH20" s="7"/>
      <c r="AI20" s="27"/>
      <c r="AJ20" s="26">
        <v>2910.65</v>
      </c>
      <c r="AK20" s="7"/>
      <c r="AL20" s="7"/>
      <c r="AM20" s="7"/>
      <c r="AN20" s="7"/>
      <c r="AO20" s="7"/>
      <c r="AP20" s="7"/>
      <c r="AQ20" s="28"/>
      <c r="AR20" s="86">
        <f t="shared" si="2"/>
        <v>1467.65</v>
      </c>
      <c r="AS20" s="86">
        <f t="shared" si="1"/>
        <v>-14.522101021934791</v>
      </c>
    </row>
    <row r="21" spans="1:47" ht="26.25" customHeight="1" thickBot="1">
      <c r="A21" s="80" t="s">
        <v>219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16"/>
      <c r="AB21" s="26">
        <v>1</v>
      </c>
      <c r="AC21" s="7"/>
      <c r="AD21" s="7"/>
      <c r="AE21" s="7"/>
      <c r="AF21" s="7"/>
      <c r="AG21" s="7"/>
      <c r="AH21" s="7"/>
      <c r="AI21" s="27"/>
      <c r="AJ21" s="26"/>
      <c r="AK21" s="7"/>
      <c r="AL21" s="7"/>
      <c r="AM21" s="7"/>
      <c r="AN21" s="7"/>
      <c r="AO21" s="7"/>
      <c r="AP21" s="7"/>
      <c r="AQ21" s="28"/>
      <c r="AR21" s="86">
        <f t="shared" si="2"/>
        <v>-1</v>
      </c>
      <c r="AS21" s="86">
        <f t="shared" si="1"/>
        <v>0.009894798502323299</v>
      </c>
      <c r="AU21">
        <f>AR11+AR12+AR16+AR23</f>
        <v>-10106.320000000009</v>
      </c>
    </row>
    <row r="22" spans="1:45" ht="15.75" thickBot="1">
      <c r="A22" s="80" t="s">
        <v>116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89">
        <v>2279</v>
      </c>
      <c r="AC22" s="90"/>
      <c r="AD22" s="90"/>
      <c r="AE22" s="90"/>
      <c r="AF22" s="90"/>
      <c r="AG22" s="90"/>
      <c r="AH22" s="90"/>
      <c r="AI22" s="91"/>
      <c r="AJ22" s="30"/>
      <c r="AK22" s="31"/>
      <c r="AL22" s="31"/>
      <c r="AM22" s="31"/>
      <c r="AN22" s="31"/>
      <c r="AO22" s="31"/>
      <c r="AP22" s="31"/>
      <c r="AQ22" s="32"/>
      <c r="AR22" s="86">
        <f t="shared" si="2"/>
        <v>-2279</v>
      </c>
      <c r="AS22" s="86">
        <f t="shared" si="1"/>
        <v>22.550245786794797</v>
      </c>
    </row>
    <row r="23" spans="1:45" ht="15.75" thickBot="1">
      <c r="A23" s="66" t="s">
        <v>109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20"/>
      <c r="AB23" s="93">
        <v>18878</v>
      </c>
      <c r="AC23" s="90"/>
      <c r="AD23" s="90"/>
      <c r="AE23" s="90"/>
      <c r="AF23" s="90"/>
      <c r="AG23" s="90"/>
      <c r="AH23" s="90"/>
      <c r="AI23" s="91"/>
      <c r="AJ23" s="77">
        <v>19826.78</v>
      </c>
      <c r="AK23" s="78"/>
      <c r="AL23" s="78"/>
      <c r="AM23" s="78"/>
      <c r="AN23" s="78"/>
      <c r="AO23" s="78"/>
      <c r="AP23" s="78"/>
      <c r="AQ23" s="79"/>
      <c r="AR23" s="86">
        <f t="shared" si="2"/>
        <v>948.7799999999988</v>
      </c>
      <c r="AS23" s="86">
        <f t="shared" si="1"/>
        <v>-9.387986923034287</v>
      </c>
    </row>
    <row r="24" spans="1:45" ht="16.5" thickBot="1">
      <c r="A24" s="60" t="s">
        <v>269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89">
        <v>22221</v>
      </c>
      <c r="AC24" s="90"/>
      <c r="AD24" s="90"/>
      <c r="AE24" s="90"/>
      <c r="AF24" s="90"/>
      <c r="AG24" s="90"/>
      <c r="AH24" s="90"/>
      <c r="AI24" s="91"/>
      <c r="AJ24" s="89">
        <v>31810.04</v>
      </c>
      <c r="AK24" s="90"/>
      <c r="AL24" s="90"/>
      <c r="AM24" s="90"/>
      <c r="AN24" s="90"/>
      <c r="AO24" s="90"/>
      <c r="AP24" s="90"/>
      <c r="AQ24" s="91"/>
      <c r="AR24" s="86">
        <f t="shared" si="2"/>
        <v>9589.04</v>
      </c>
      <c r="AS24" s="88">
        <f t="shared" si="1"/>
        <v>-94.88161863071821</v>
      </c>
    </row>
    <row r="25" spans="1:45" ht="13.5" customHeight="1" thickBot="1">
      <c r="A25" s="113" t="s">
        <v>113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89">
        <v>126665</v>
      </c>
      <c r="AC25" s="90"/>
      <c r="AD25" s="90"/>
      <c r="AE25" s="90"/>
      <c r="AF25" s="90"/>
      <c r="AG25" s="90"/>
      <c r="AH25" s="90"/>
      <c r="AI25" s="91"/>
      <c r="AJ25" s="89">
        <v>116558.68</v>
      </c>
      <c r="AK25" s="90"/>
      <c r="AL25" s="90"/>
      <c r="AM25" s="90"/>
      <c r="AN25" s="90"/>
      <c r="AO25" s="90"/>
      <c r="AP25" s="90"/>
      <c r="AQ25" s="92"/>
      <c r="AR25" s="86">
        <f>AJ25-AB25</f>
        <v>-10106.320000000007</v>
      </c>
      <c r="AS25" s="86">
        <f t="shared" si="1"/>
        <v>100.00000000000007</v>
      </c>
    </row>
    <row r="26" spans="28:45" ht="13.5" customHeight="1" thickBot="1">
      <c r="AB26" s="89"/>
      <c r="AC26" s="90"/>
      <c r="AD26" s="90"/>
      <c r="AE26" s="90"/>
      <c r="AF26" s="90"/>
      <c r="AG26" s="90"/>
      <c r="AH26" s="90"/>
      <c r="AI26" s="91"/>
      <c r="AJ26" s="107"/>
      <c r="AK26" s="108"/>
      <c r="AL26" s="108"/>
      <c r="AM26" s="108"/>
      <c r="AN26" s="108"/>
      <c r="AO26" s="108"/>
      <c r="AP26" s="108"/>
      <c r="AQ26" s="109"/>
      <c r="AR26" s="86"/>
      <c r="AS26" s="86"/>
    </row>
    <row r="27" spans="28:45" ht="13.5" customHeight="1" thickBot="1">
      <c r="AB27" s="93"/>
      <c r="AC27" s="90"/>
      <c r="AD27" s="90"/>
      <c r="AE27" s="90"/>
      <c r="AF27" s="90"/>
      <c r="AG27" s="90"/>
      <c r="AH27" s="90"/>
      <c r="AI27" s="91"/>
      <c r="AJ27" s="110"/>
      <c r="AK27" s="111"/>
      <c r="AL27" s="111"/>
      <c r="AM27" s="111"/>
      <c r="AN27" s="111"/>
      <c r="AO27" s="111"/>
      <c r="AP27" s="111"/>
      <c r="AQ27" s="112"/>
      <c r="AR27" s="86"/>
      <c r="AS27" s="86"/>
    </row>
    <row r="28" spans="28:43" ht="13.5" customHeight="1">
      <c r="AB28" s="26"/>
      <c r="AC28" s="7"/>
      <c r="AD28" s="7"/>
      <c r="AE28" s="7"/>
      <c r="AF28" s="7"/>
      <c r="AG28" s="7"/>
      <c r="AH28" s="7"/>
      <c r="AI28" s="27"/>
      <c r="AJ28" s="94"/>
      <c r="AK28" s="95"/>
      <c r="AL28" s="95"/>
      <c r="AM28" s="95"/>
      <c r="AN28" s="95"/>
      <c r="AO28" s="95"/>
      <c r="AP28" s="95"/>
      <c r="AQ28" s="96"/>
    </row>
    <row r="29" spans="28:43" ht="13.5" customHeight="1" thickBot="1">
      <c r="AB29" s="26"/>
      <c r="AC29" s="7"/>
      <c r="AD29" s="7"/>
      <c r="AE29" s="7"/>
      <c r="AF29" s="7"/>
      <c r="AG29" s="7"/>
      <c r="AH29" s="7"/>
      <c r="AI29" s="27"/>
      <c r="AJ29" s="56"/>
      <c r="AK29" s="57"/>
      <c r="AL29" s="57"/>
      <c r="AM29" s="57"/>
      <c r="AN29" s="57"/>
      <c r="AO29" s="57"/>
      <c r="AP29" s="57"/>
      <c r="AQ29" s="106"/>
    </row>
    <row r="30" spans="28:43" ht="13.5" thickBot="1">
      <c r="AB30" s="89"/>
      <c r="AC30" s="90"/>
      <c r="AD30" s="90"/>
      <c r="AE30" s="90"/>
      <c r="AF30" s="90"/>
      <c r="AG30" s="90"/>
      <c r="AH30" s="90"/>
      <c r="AI30" s="91"/>
      <c r="AJ30" s="89"/>
      <c r="AK30" s="90"/>
      <c r="AL30" s="90"/>
      <c r="AM30" s="90"/>
      <c r="AN30" s="90"/>
      <c r="AO30" s="90"/>
      <c r="AP30" s="90"/>
      <c r="AQ30" s="91"/>
    </row>
    <row r="31" spans="28:43" ht="13.5" thickBot="1">
      <c r="AB31" s="93"/>
      <c r="AC31" s="90"/>
      <c r="AD31" s="90"/>
      <c r="AE31" s="90"/>
      <c r="AF31" s="90"/>
      <c r="AG31" s="90"/>
      <c r="AH31" s="90"/>
      <c r="AI31" s="91"/>
      <c r="AJ31" s="77"/>
      <c r="AK31" s="78"/>
      <c r="AL31" s="78"/>
      <c r="AM31" s="78"/>
      <c r="AN31" s="78"/>
      <c r="AO31" s="78"/>
      <c r="AP31" s="78"/>
      <c r="AQ31" s="79"/>
    </row>
    <row r="32" spans="28:43" ht="13.5" customHeight="1" thickBot="1">
      <c r="AB32" s="89"/>
      <c r="AC32" s="90"/>
      <c r="AD32" s="90"/>
      <c r="AE32" s="90"/>
      <c r="AF32" s="90"/>
      <c r="AG32" s="90"/>
      <c r="AH32" s="90"/>
      <c r="AI32" s="91"/>
      <c r="AJ32" s="89"/>
      <c r="AK32" s="90"/>
      <c r="AL32" s="90"/>
      <c r="AM32" s="90"/>
      <c r="AN32" s="90"/>
      <c r="AO32" s="90"/>
      <c r="AP32" s="90"/>
      <c r="AQ32" s="91"/>
    </row>
    <row r="33" spans="28:43" ht="13.5" customHeight="1" thickBot="1">
      <c r="AB33" s="89"/>
      <c r="AC33" s="90"/>
      <c r="AD33" s="90"/>
      <c r="AE33" s="90"/>
      <c r="AF33" s="90"/>
      <c r="AG33" s="90"/>
      <c r="AH33" s="90"/>
      <c r="AI33" s="91"/>
      <c r="AJ33" s="89"/>
      <c r="AK33" s="90"/>
      <c r="AL33" s="90"/>
      <c r="AM33" s="90"/>
      <c r="AN33" s="90"/>
      <c r="AO33" s="90"/>
      <c r="AP33" s="90"/>
      <c r="AQ33" s="92"/>
    </row>
    <row r="34" spans="28:43" ht="13.5" customHeight="1" thickBot="1">
      <c r="AB34" s="89"/>
      <c r="AC34" s="90"/>
      <c r="AD34" s="90"/>
      <c r="AE34" s="90"/>
      <c r="AF34" s="90"/>
      <c r="AG34" s="90"/>
      <c r="AH34" s="90"/>
      <c r="AI34" s="91"/>
      <c r="AJ34" s="107"/>
      <c r="AK34" s="108"/>
      <c r="AL34" s="108"/>
      <c r="AM34" s="108"/>
      <c r="AN34" s="108"/>
      <c r="AO34" s="108"/>
      <c r="AP34" s="108"/>
      <c r="AQ34" s="109"/>
    </row>
    <row r="35" spans="28:43" ht="13.5" customHeight="1" thickBot="1">
      <c r="AB35" s="93"/>
      <c r="AC35" s="90"/>
      <c r="AD35" s="90"/>
      <c r="AE35" s="90"/>
      <c r="AF35" s="90"/>
      <c r="AG35" s="90"/>
      <c r="AH35" s="90"/>
      <c r="AI35" s="91"/>
      <c r="AJ35" s="110"/>
      <c r="AK35" s="111"/>
      <c r="AL35" s="111"/>
      <c r="AM35" s="111"/>
      <c r="AN35" s="111"/>
      <c r="AO35" s="111"/>
      <c r="AP35" s="111"/>
      <c r="AQ35" s="112"/>
    </row>
    <row r="36" spans="28:45" ht="13.5" customHeight="1">
      <c r="AB36" s="118"/>
      <c r="AC36" s="95"/>
      <c r="AD36" s="95"/>
      <c r="AE36" s="95"/>
      <c r="AF36" s="95"/>
      <c r="AG36" s="95"/>
      <c r="AH36" s="95"/>
      <c r="AI36" s="117"/>
      <c r="AJ36" s="94"/>
      <c r="AK36" s="95"/>
      <c r="AL36" s="95"/>
      <c r="AM36" s="95"/>
      <c r="AN36" s="95"/>
      <c r="AO36" s="95"/>
      <c r="AP36" s="95"/>
      <c r="AQ36" s="96"/>
      <c r="AS36" s="51"/>
    </row>
    <row r="37" spans="28:43" ht="13.5" thickBot="1">
      <c r="AB37" s="56"/>
      <c r="AC37" s="57"/>
      <c r="AD37" s="57"/>
      <c r="AE37" s="57"/>
      <c r="AF37" s="57"/>
      <c r="AG37" s="57"/>
      <c r="AH37" s="57"/>
      <c r="AI37" s="119"/>
      <c r="AJ37" s="56"/>
      <c r="AK37" s="57"/>
      <c r="AL37" s="57"/>
      <c r="AM37" s="57"/>
      <c r="AN37" s="57"/>
      <c r="AO37" s="57"/>
      <c r="AP37" s="57"/>
      <c r="AQ37" s="106"/>
    </row>
    <row r="38" spans="28:43" ht="13.5" thickBot="1">
      <c r="AB38" s="89"/>
      <c r="AC38" s="90"/>
      <c r="AD38" s="90"/>
      <c r="AE38" s="90"/>
      <c r="AF38" s="90"/>
      <c r="AG38" s="90"/>
      <c r="AH38" s="90"/>
      <c r="AI38" s="91"/>
      <c r="AJ38" s="89"/>
      <c r="AK38" s="90"/>
      <c r="AL38" s="90"/>
      <c r="AM38" s="90"/>
      <c r="AN38" s="90"/>
      <c r="AO38" s="90"/>
      <c r="AP38" s="90"/>
      <c r="AQ38" s="91"/>
    </row>
    <row r="39" spans="28:43" ht="12.75" customHeight="1">
      <c r="AB39" s="94"/>
      <c r="AC39" s="95"/>
      <c r="AD39" s="95"/>
      <c r="AE39" s="95"/>
      <c r="AF39" s="95"/>
      <c r="AG39" s="95"/>
      <c r="AH39" s="95"/>
      <c r="AI39" s="117"/>
      <c r="AJ39" s="94"/>
      <c r="AK39" s="95"/>
      <c r="AL39" s="95"/>
      <c r="AM39" s="95"/>
      <c r="AN39" s="95"/>
      <c r="AO39" s="95"/>
      <c r="AP39" s="95"/>
      <c r="AQ39" s="96"/>
    </row>
    <row r="40" spans="28:43" ht="12.75" customHeight="1">
      <c r="AB40" s="121"/>
      <c r="AC40" s="122"/>
      <c r="AD40" s="122"/>
      <c r="AE40" s="122"/>
      <c r="AF40" s="122"/>
      <c r="AG40" s="122"/>
      <c r="AH40" s="122"/>
      <c r="AI40" s="123"/>
      <c r="AJ40" s="121"/>
      <c r="AK40" s="122"/>
      <c r="AL40" s="122"/>
      <c r="AM40" s="122"/>
      <c r="AN40" s="122"/>
      <c r="AO40" s="122"/>
      <c r="AP40" s="122"/>
      <c r="AQ40" s="124"/>
    </row>
    <row r="41" spans="28:43" ht="12.75" customHeight="1">
      <c r="AB41" s="121"/>
      <c r="AC41" s="122"/>
      <c r="AD41" s="122"/>
      <c r="AE41" s="122"/>
      <c r="AF41" s="122"/>
      <c r="AG41" s="122"/>
      <c r="AH41" s="122"/>
      <c r="AI41" s="123"/>
      <c r="AJ41" s="121"/>
      <c r="AK41" s="122"/>
      <c r="AL41" s="122"/>
      <c r="AM41" s="122"/>
      <c r="AN41" s="122"/>
      <c r="AO41" s="122"/>
      <c r="AP41" s="122"/>
      <c r="AQ41" s="124"/>
    </row>
    <row r="42" spans="28:43" ht="12.75">
      <c r="AB42" s="121"/>
      <c r="AC42" s="122"/>
      <c r="AD42" s="122"/>
      <c r="AE42" s="122"/>
      <c r="AF42" s="122"/>
      <c r="AG42" s="122"/>
      <c r="AH42" s="122"/>
      <c r="AI42" s="123"/>
      <c r="AJ42" s="121"/>
      <c r="AK42" s="122"/>
      <c r="AL42" s="122"/>
      <c r="AM42" s="122"/>
      <c r="AN42" s="122"/>
      <c r="AO42" s="122"/>
      <c r="AP42" s="122"/>
      <c r="AQ42" s="124"/>
    </row>
    <row r="43" spans="28:43" ht="12.75">
      <c r="AB43" s="121"/>
      <c r="AC43" s="122"/>
      <c r="AD43" s="122"/>
      <c r="AE43" s="122"/>
      <c r="AF43" s="122"/>
      <c r="AG43" s="122"/>
      <c r="AH43" s="122"/>
      <c r="AI43" s="123"/>
      <c r="AJ43" s="121"/>
      <c r="AK43" s="122"/>
      <c r="AL43" s="122"/>
      <c r="AM43" s="122"/>
      <c r="AN43" s="122"/>
      <c r="AO43" s="122"/>
      <c r="AP43" s="122"/>
      <c r="AQ43" s="124"/>
    </row>
    <row r="44" spans="28:43" ht="13.5" thickBot="1">
      <c r="AB44" s="56"/>
      <c r="AC44" s="57"/>
      <c r="AD44" s="57"/>
      <c r="AE44" s="57"/>
      <c r="AF44" s="57"/>
      <c r="AG44" s="57"/>
      <c r="AH44" s="57"/>
      <c r="AI44" s="106"/>
      <c r="AJ44" s="125"/>
      <c r="AK44" s="57"/>
      <c r="AL44" s="57"/>
      <c r="AM44" s="57"/>
      <c r="AN44" s="57"/>
      <c r="AO44" s="57"/>
      <c r="AP44" s="57"/>
      <c r="AQ44" s="106"/>
    </row>
    <row r="45" spans="28:46" ht="13.5" thickBot="1">
      <c r="AB45" s="89"/>
      <c r="AC45" s="90"/>
      <c r="AD45" s="90"/>
      <c r="AE45" s="90"/>
      <c r="AF45" s="90"/>
      <c r="AG45" s="90"/>
      <c r="AH45" s="90"/>
      <c r="AI45" s="91"/>
      <c r="AJ45" s="89"/>
      <c r="AK45" s="90"/>
      <c r="AL45" s="90"/>
      <c r="AM45" s="90"/>
      <c r="AN45" s="90"/>
      <c r="AO45" s="90"/>
      <c r="AP45" s="90"/>
      <c r="AQ45" s="92"/>
      <c r="AT45" s="51"/>
    </row>
  </sheetData>
  <mergeCells count="68">
    <mergeCell ref="AB44:AI44"/>
    <mergeCell ref="AJ44:AQ44"/>
    <mergeCell ref="AB42:AI42"/>
    <mergeCell ref="AJ42:AQ42"/>
    <mergeCell ref="A23:AA23"/>
    <mergeCell ref="AB43:AI43"/>
    <mergeCell ref="AJ43:AQ43"/>
    <mergeCell ref="A24:AA24"/>
    <mergeCell ref="AB40:AI40"/>
    <mergeCell ref="AJ40:AQ40"/>
    <mergeCell ref="AB41:AI41"/>
    <mergeCell ref="AJ41:AQ41"/>
    <mergeCell ref="AB38:AI38"/>
    <mergeCell ref="AJ38:AQ38"/>
    <mergeCell ref="A21:AA21"/>
    <mergeCell ref="AB39:AI39"/>
    <mergeCell ref="AJ39:AQ39"/>
    <mergeCell ref="A22:AA22"/>
    <mergeCell ref="AB36:AI36"/>
    <mergeCell ref="AJ36:AQ36"/>
    <mergeCell ref="AB37:AI37"/>
    <mergeCell ref="AJ37:AQ37"/>
    <mergeCell ref="AB33:AI33"/>
    <mergeCell ref="AB34:AI34"/>
    <mergeCell ref="AJ34:AQ35"/>
    <mergeCell ref="AB35:AI35"/>
    <mergeCell ref="AB31:AI31"/>
    <mergeCell ref="AJ31:AQ31"/>
    <mergeCell ref="AB32:AI32"/>
    <mergeCell ref="AJ32:AQ32"/>
    <mergeCell ref="A10:AA10"/>
    <mergeCell ref="A11:AA11"/>
    <mergeCell ref="AB30:AI30"/>
    <mergeCell ref="AJ30:AQ30"/>
    <mergeCell ref="A17:AA17"/>
    <mergeCell ref="A18:AA18"/>
    <mergeCell ref="A19:AA19"/>
    <mergeCell ref="AJ29:AQ29"/>
    <mergeCell ref="AJ26:AQ27"/>
    <mergeCell ref="A25:AA25"/>
    <mergeCell ref="A8:AA8"/>
    <mergeCell ref="A9:AA9"/>
    <mergeCell ref="A6:AA6"/>
    <mergeCell ref="A7:AA7"/>
    <mergeCell ref="A14:AA14"/>
    <mergeCell ref="A4:AA4"/>
    <mergeCell ref="AJ23:AQ23"/>
    <mergeCell ref="AJ24:AQ24"/>
    <mergeCell ref="A5:AA5"/>
    <mergeCell ref="AB22:AI22"/>
    <mergeCell ref="A15:AA15"/>
    <mergeCell ref="A16:AA16"/>
    <mergeCell ref="A12:AA12"/>
    <mergeCell ref="A13:AA13"/>
    <mergeCell ref="A2:AA2"/>
    <mergeCell ref="A3:AA3"/>
    <mergeCell ref="AB2:AI2"/>
    <mergeCell ref="AJ2:AQ2"/>
    <mergeCell ref="AB45:AI45"/>
    <mergeCell ref="AJ45:AQ45"/>
    <mergeCell ref="AB23:AI23"/>
    <mergeCell ref="AB24:AI24"/>
    <mergeCell ref="AB25:AI25"/>
    <mergeCell ref="AB26:AI26"/>
    <mergeCell ref="AB27:AI27"/>
    <mergeCell ref="AJ25:AQ25"/>
    <mergeCell ref="AJ28:AQ28"/>
    <mergeCell ref="AJ33:AQ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BB16" sqref="BB16"/>
    </sheetView>
  </sheetViews>
  <sheetFormatPr defaultColWidth="9.00390625" defaultRowHeight="12.75"/>
  <cols>
    <col min="3" max="3" width="6.125" style="0" customWidth="1"/>
    <col min="4" max="4" width="9.125" style="0" hidden="1" customWidth="1"/>
    <col min="5" max="5" width="4.25390625" style="0" hidden="1" customWidth="1"/>
    <col min="6" max="12" width="9.125" style="0" hidden="1" customWidth="1"/>
    <col min="13" max="13" width="0.74609375" style="0" hidden="1" customWidth="1"/>
    <col min="14" max="21" width="9.125" style="0" hidden="1" customWidth="1"/>
    <col min="22" max="22" width="0.2421875" style="0" hidden="1" customWidth="1"/>
    <col min="23" max="28" width="9.125" style="0" hidden="1" customWidth="1"/>
    <col min="29" max="29" width="6.875" style="0" customWidth="1"/>
    <col min="30" max="32" width="9.125" style="0" hidden="1" customWidth="1"/>
    <col min="34" max="34" width="5.00390625" style="0" hidden="1" customWidth="1"/>
    <col min="35" max="41" width="9.125" style="0" hidden="1" customWidth="1"/>
    <col min="43" max="43" width="0.12890625" style="0" customWidth="1"/>
    <col min="44" max="50" width="9.125" style="0" hidden="1" customWidth="1"/>
    <col min="51" max="51" width="9.00390625" style="0" customWidth="1"/>
    <col min="52" max="52" width="9.125" style="0" hidden="1" customWidth="1"/>
  </cols>
  <sheetData>
    <row r="1" spans="33:51" ht="38.25">
      <c r="AG1" t="s">
        <v>132</v>
      </c>
      <c r="AP1" t="s">
        <v>133</v>
      </c>
      <c r="AY1" s="50" t="s">
        <v>243</v>
      </c>
    </row>
    <row r="2" spans="1:50" ht="13.5" thickBot="1">
      <c r="A2" s="126" t="s">
        <v>238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  <c r="AC2" s="129" t="s">
        <v>50</v>
      </c>
      <c r="AD2" s="130"/>
      <c r="AE2" s="130"/>
      <c r="AF2" s="131"/>
      <c r="AG2" s="121">
        <v>104444</v>
      </c>
      <c r="AH2" s="122"/>
      <c r="AI2" s="122"/>
      <c r="AJ2" s="122"/>
      <c r="AK2" s="122"/>
      <c r="AL2" s="122"/>
      <c r="AM2" s="122"/>
      <c r="AN2" s="122"/>
      <c r="AO2" s="123"/>
      <c r="AP2" s="121">
        <v>84571.68</v>
      </c>
      <c r="AQ2" s="122"/>
      <c r="AR2" s="122"/>
      <c r="AS2" s="122"/>
      <c r="AT2" s="122"/>
      <c r="AU2" s="122"/>
      <c r="AV2" s="122"/>
      <c r="AW2" s="122"/>
      <c r="AX2" s="123"/>
    </row>
    <row r="3" spans="1:56" ht="13.5" thickBot="1">
      <c r="A3" s="132" t="s">
        <v>239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13"/>
      <c r="AC3" s="133" t="s">
        <v>61</v>
      </c>
      <c r="AD3" s="134"/>
      <c r="AE3" s="134"/>
      <c r="AF3" s="134"/>
      <c r="AG3" s="135">
        <v>126665</v>
      </c>
      <c r="AH3" s="135"/>
      <c r="AI3" s="135"/>
      <c r="AJ3" s="135"/>
      <c r="AK3" s="135"/>
      <c r="AL3" s="135"/>
      <c r="AM3" s="135"/>
      <c r="AN3" s="135"/>
      <c r="AO3" s="135"/>
      <c r="AP3" s="135">
        <v>116558.68</v>
      </c>
      <c r="AQ3" s="135"/>
      <c r="AR3" s="135"/>
      <c r="AS3" s="135"/>
      <c r="AT3" s="135"/>
      <c r="AU3" s="135"/>
      <c r="AV3" s="135"/>
      <c r="AW3" s="135"/>
      <c r="AX3" s="136"/>
      <c r="BD3">
        <v>-0.3877</v>
      </c>
    </row>
    <row r="4" spans="1:56" ht="13.5" thickBot="1">
      <c r="A4" s="137" t="s">
        <v>240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8"/>
      <c r="AC4" s="47"/>
      <c r="AD4" s="48"/>
      <c r="AE4" s="48"/>
      <c r="AF4" s="48"/>
      <c r="AG4" s="139">
        <v>22223</v>
      </c>
      <c r="AH4" s="139"/>
      <c r="AI4" s="139"/>
      <c r="AJ4" s="139"/>
      <c r="AK4" s="139"/>
      <c r="AL4" s="139"/>
      <c r="AM4" s="139"/>
      <c r="AN4" s="139"/>
      <c r="AO4" s="140"/>
      <c r="AP4" s="139">
        <v>31810.04</v>
      </c>
      <c r="AQ4" s="139"/>
      <c r="AR4" s="139"/>
      <c r="AS4" s="139"/>
      <c r="AT4" s="139"/>
      <c r="AU4" s="139"/>
      <c r="AV4" s="139"/>
      <c r="AW4" s="139"/>
      <c r="AX4" s="140"/>
      <c r="BD4">
        <v>-1.0736</v>
      </c>
    </row>
    <row r="5" spans="1:56" ht="13.5" thickBot="1">
      <c r="A5" s="137" t="s">
        <v>241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41"/>
      <c r="AC5" s="133" t="s">
        <v>26</v>
      </c>
      <c r="AD5" s="134"/>
      <c r="AE5" s="134"/>
      <c r="AF5" s="134"/>
      <c r="AG5" s="135">
        <v>102374</v>
      </c>
      <c r="AH5" s="135"/>
      <c r="AI5" s="135"/>
      <c r="AJ5" s="135"/>
      <c r="AK5" s="135"/>
      <c r="AL5" s="135"/>
      <c r="AM5" s="135"/>
      <c r="AN5" s="135"/>
      <c r="AO5" s="135"/>
      <c r="AP5" s="135">
        <v>97840.43</v>
      </c>
      <c r="AQ5" s="135"/>
      <c r="AR5" s="135"/>
      <c r="AS5" s="135"/>
      <c r="AT5" s="135"/>
      <c r="AU5" s="135"/>
      <c r="AV5" s="135"/>
      <c r="AW5" s="135"/>
      <c r="AX5" s="136"/>
      <c r="BD5">
        <v>0.0579</v>
      </c>
    </row>
    <row r="6" spans="1:50" ht="12" customHeight="1">
      <c r="A6" s="142" t="s">
        <v>242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145" t="s">
        <v>41</v>
      </c>
      <c r="AD6" s="146"/>
      <c r="AE6" s="146"/>
      <c r="AF6" s="147"/>
      <c r="AG6" s="107">
        <v>24290</v>
      </c>
      <c r="AH6" s="108"/>
      <c r="AI6" s="108"/>
      <c r="AJ6" s="108"/>
      <c r="AK6" s="108"/>
      <c r="AL6" s="108"/>
      <c r="AM6" s="108"/>
      <c r="AN6" s="108"/>
      <c r="AO6" s="109"/>
      <c r="AP6" s="107">
        <v>18718.25</v>
      </c>
      <c r="AQ6" s="108"/>
      <c r="AR6" s="108"/>
      <c r="AS6" s="108"/>
      <c r="AT6" s="108"/>
      <c r="AU6" s="108"/>
      <c r="AV6" s="108"/>
      <c r="AW6" s="108"/>
      <c r="AX6" s="148"/>
    </row>
    <row r="7" spans="1:51" ht="12.75">
      <c r="A7" t="s">
        <v>277</v>
      </c>
      <c r="AG7">
        <f>AG2/AG3</f>
        <v>0.8245687443255832</v>
      </c>
      <c r="AH7" t="e">
        <f aca="true" t="shared" si="0" ref="AH7:AO7">AH2/AH3</f>
        <v>#DIV/0!</v>
      </c>
      <c r="AI7" t="e">
        <f t="shared" si="0"/>
        <v>#DIV/0!</v>
      </c>
      <c r="AJ7" t="e">
        <f t="shared" si="0"/>
        <v>#DIV/0!</v>
      </c>
      <c r="AK7" t="e">
        <f t="shared" si="0"/>
        <v>#DIV/0!</v>
      </c>
      <c r="AL7" t="e">
        <f t="shared" si="0"/>
        <v>#DIV/0!</v>
      </c>
      <c r="AM7" t="e">
        <f t="shared" si="0"/>
        <v>#DIV/0!</v>
      </c>
      <c r="AN7" t="e">
        <f t="shared" si="0"/>
        <v>#DIV/0!</v>
      </c>
      <c r="AO7" t="e">
        <f t="shared" si="0"/>
        <v>#DIV/0!</v>
      </c>
      <c r="AP7">
        <f>AP2/AP3</f>
        <v>0.7255717034544317</v>
      </c>
      <c r="AY7" t="s">
        <v>244</v>
      </c>
    </row>
    <row r="8" spans="1:51" ht="12.75">
      <c r="A8" t="s">
        <v>245</v>
      </c>
      <c r="AG8">
        <f>AG4/AG3</f>
        <v>0.17544704535585995</v>
      </c>
      <c r="AH8" t="e">
        <f aca="true" t="shared" si="1" ref="AH8:AP8">AH4/AH3</f>
        <v>#DIV/0!</v>
      </c>
      <c r="AI8" t="e">
        <f t="shared" si="1"/>
        <v>#DIV/0!</v>
      </c>
      <c r="AJ8" t="e">
        <f t="shared" si="1"/>
        <v>#DIV/0!</v>
      </c>
      <c r="AK8" t="e">
        <f t="shared" si="1"/>
        <v>#DIV/0!</v>
      </c>
      <c r="AL8" t="e">
        <f t="shared" si="1"/>
        <v>#DIV/0!</v>
      </c>
      <c r="AM8" t="e">
        <f t="shared" si="1"/>
        <v>#DIV/0!</v>
      </c>
      <c r="AN8" t="e">
        <f t="shared" si="1"/>
        <v>#DIV/0!</v>
      </c>
      <c r="AO8" t="e">
        <f t="shared" si="1"/>
        <v>#DIV/0!</v>
      </c>
      <c r="AP8">
        <f t="shared" si="1"/>
        <v>0.2729100912947882</v>
      </c>
      <c r="AY8" t="s">
        <v>246</v>
      </c>
    </row>
    <row r="9" ht="12.75">
      <c r="A9" t="s">
        <v>247</v>
      </c>
    </row>
    <row r="10" spans="1:51" ht="12.75">
      <c r="A10" t="s">
        <v>283</v>
      </c>
      <c r="AG10">
        <f>AG2/AG4</f>
        <v>4.699815506457274</v>
      </c>
      <c r="AH10" t="e">
        <f aca="true" t="shared" si="2" ref="AH10:AP10">AH2/AH4</f>
        <v>#DIV/0!</v>
      </c>
      <c r="AI10" t="e">
        <f t="shared" si="2"/>
        <v>#DIV/0!</v>
      </c>
      <c r="AJ10" t="e">
        <f t="shared" si="2"/>
        <v>#DIV/0!</v>
      </c>
      <c r="AK10" t="e">
        <f t="shared" si="2"/>
        <v>#DIV/0!</v>
      </c>
      <c r="AL10" t="e">
        <f t="shared" si="2"/>
        <v>#DIV/0!</v>
      </c>
      <c r="AM10" t="e">
        <f t="shared" si="2"/>
        <v>#DIV/0!</v>
      </c>
      <c r="AN10" t="e">
        <f t="shared" si="2"/>
        <v>#DIV/0!</v>
      </c>
      <c r="AO10" t="e">
        <f t="shared" si="2"/>
        <v>#DIV/0!</v>
      </c>
      <c r="AP10">
        <f t="shared" si="2"/>
        <v>2.658647395602143</v>
      </c>
      <c r="AY10" t="s">
        <v>253</v>
      </c>
    </row>
    <row r="11" spans="1:51" ht="12.75">
      <c r="A11" t="s">
        <v>249</v>
      </c>
      <c r="AG11">
        <f>AG2-AG5</f>
        <v>2070</v>
      </c>
      <c r="AH11">
        <f aca="true" t="shared" si="3" ref="AH11:AP11">AH2-AH5</f>
        <v>0</v>
      </c>
      <c r="AI11">
        <f t="shared" si="3"/>
        <v>0</v>
      </c>
      <c r="AJ11">
        <f t="shared" si="3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-13268.75</v>
      </c>
      <c r="AY11" t="s">
        <v>250</v>
      </c>
    </row>
    <row r="12" spans="1:51" ht="12.75">
      <c r="A12" t="s">
        <v>278</v>
      </c>
      <c r="AG12">
        <f>AG11/AG2</f>
        <v>0.019819233273333077</v>
      </c>
      <c r="AH12" t="e">
        <f aca="true" t="shared" si="4" ref="AH12:AP12">AH11/AH2</f>
        <v>#DIV/0!</v>
      </c>
      <c r="AI12" t="e">
        <f t="shared" si="4"/>
        <v>#DIV/0!</v>
      </c>
      <c r="AJ12" t="e">
        <f t="shared" si="4"/>
        <v>#DIV/0!</v>
      </c>
      <c r="AK12" t="e">
        <f t="shared" si="4"/>
        <v>#DIV/0!</v>
      </c>
      <c r="AL12" t="e">
        <f t="shared" si="4"/>
        <v>#DIV/0!</v>
      </c>
      <c r="AM12" t="e">
        <f t="shared" si="4"/>
        <v>#DIV/0!</v>
      </c>
      <c r="AN12" t="e">
        <f t="shared" si="4"/>
        <v>#DIV/0!</v>
      </c>
      <c r="AO12" t="e">
        <f t="shared" si="4"/>
        <v>#DIV/0!</v>
      </c>
      <c r="AP12">
        <f t="shared" si="4"/>
        <v>-0.15689353693813343</v>
      </c>
      <c r="AY12" t="s">
        <v>251</v>
      </c>
    </row>
    <row r="13" ht="12.75">
      <c r="A13" t="s">
        <v>279</v>
      </c>
    </row>
    <row r="14" spans="1:51" ht="12.75">
      <c r="A14" t="s">
        <v>280</v>
      </c>
      <c r="AG14">
        <f>AG11/AG6</f>
        <v>0.08522025524907369</v>
      </c>
      <c r="AH14" t="e">
        <f aca="true" t="shared" si="5" ref="AH14:AP14">AH11/AH6</f>
        <v>#DIV/0!</v>
      </c>
      <c r="AI14" t="e">
        <f t="shared" si="5"/>
        <v>#DIV/0!</v>
      </c>
      <c r="AJ14" t="e">
        <f t="shared" si="5"/>
        <v>#DIV/0!</v>
      </c>
      <c r="AK14" t="e">
        <f t="shared" si="5"/>
        <v>#DIV/0!</v>
      </c>
      <c r="AL14" t="e">
        <f t="shared" si="5"/>
        <v>#DIV/0!</v>
      </c>
      <c r="AM14" t="e">
        <f t="shared" si="5"/>
        <v>#DIV/0!</v>
      </c>
      <c r="AN14" t="e">
        <f t="shared" si="5"/>
        <v>#DIV/0!</v>
      </c>
      <c r="AO14" t="e">
        <f t="shared" si="5"/>
        <v>#DIV/0!</v>
      </c>
      <c r="AP14">
        <f t="shared" si="5"/>
        <v>-0.7088670148117479</v>
      </c>
      <c r="AY14">
        <v>0.1</v>
      </c>
    </row>
    <row r="15" spans="1:51" ht="12.75">
      <c r="A15" t="s">
        <v>281</v>
      </c>
      <c r="AG15">
        <f>AG5/AG2</f>
        <v>0.9801807667266669</v>
      </c>
      <c r="AH15" t="e">
        <f aca="true" t="shared" si="6" ref="AH15:AP15">AH5/AH2</f>
        <v>#DIV/0!</v>
      </c>
      <c r="AI15" t="e">
        <f t="shared" si="6"/>
        <v>#DIV/0!</v>
      </c>
      <c r="AJ15" t="e">
        <f t="shared" si="6"/>
        <v>#DIV/0!</v>
      </c>
      <c r="AK15" t="e">
        <f t="shared" si="6"/>
        <v>#DIV/0!</v>
      </c>
      <c r="AL15" t="e">
        <f t="shared" si="6"/>
        <v>#DIV/0!</v>
      </c>
      <c r="AM15" t="e">
        <f t="shared" si="6"/>
        <v>#DIV/0!</v>
      </c>
      <c r="AN15" t="e">
        <f t="shared" si="6"/>
        <v>#DIV/0!</v>
      </c>
      <c r="AO15" t="e">
        <f t="shared" si="6"/>
        <v>#DIV/0!</v>
      </c>
      <c r="AP15">
        <f t="shared" si="6"/>
        <v>1.1568935369381335</v>
      </c>
      <c r="AY15" t="s">
        <v>252</v>
      </c>
    </row>
    <row r="16" spans="1:51" ht="12.75">
      <c r="A16" t="s">
        <v>282</v>
      </c>
      <c r="AG16">
        <f>AG4/AG2</f>
        <v>0.21277430967791353</v>
      </c>
      <c r="AP16">
        <f>AP4/AP2</f>
        <v>0.376131111502101</v>
      </c>
      <c r="AY16" t="s">
        <v>248</v>
      </c>
    </row>
    <row r="19" spans="1:51" ht="13.5" thickBot="1">
      <c r="A19" t="s">
        <v>254</v>
      </c>
      <c r="AP19" t="s">
        <v>227</v>
      </c>
      <c r="AY19" t="s">
        <v>260</v>
      </c>
    </row>
    <row r="20" spans="1:52" ht="13.5" thickBot="1">
      <c r="A20" t="s">
        <v>255</v>
      </c>
      <c r="C20" s="149" t="s">
        <v>113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 t="s">
        <v>42</v>
      </c>
      <c r="AF20" s="152"/>
      <c r="AG20" s="152"/>
      <c r="AH20" s="153"/>
      <c r="AI20" s="89">
        <v>126666</v>
      </c>
      <c r="AJ20" s="90"/>
      <c r="AK20" s="90"/>
      <c r="AL20" s="90"/>
      <c r="AM20" s="90"/>
      <c r="AN20" s="90"/>
      <c r="AO20" s="90"/>
      <c r="AP20" s="90"/>
      <c r="AQ20" s="91"/>
      <c r="AR20" s="89">
        <v>116558.68</v>
      </c>
      <c r="AS20" s="90"/>
      <c r="AT20" s="90"/>
      <c r="AU20" s="90"/>
      <c r="AV20" s="90"/>
      <c r="AW20" s="90"/>
      <c r="AX20" s="90"/>
      <c r="AY20" s="90"/>
      <c r="AZ20" s="92"/>
    </row>
    <row r="21" spans="3:52" ht="33" customHeight="1">
      <c r="C21" s="154" t="s">
        <v>151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157" t="s">
        <v>192</v>
      </c>
      <c r="AF21" s="158"/>
      <c r="AG21" s="158"/>
      <c r="AH21" s="159"/>
      <c r="AI21" s="121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3"/>
    </row>
    <row r="22" spans="3:52" ht="31.5" customHeight="1">
      <c r="C22" s="160" t="s">
        <v>102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57" t="s">
        <v>201</v>
      </c>
      <c r="AF22" s="158"/>
      <c r="AG22" s="158"/>
      <c r="AH22" s="159"/>
      <c r="AI22" s="162">
        <v>-9</v>
      </c>
      <c r="AJ22" s="163"/>
      <c r="AK22" s="163"/>
      <c r="AL22" s="163"/>
      <c r="AM22" s="163"/>
      <c r="AN22" s="163"/>
      <c r="AO22" s="163"/>
      <c r="AP22" s="163"/>
      <c r="AQ22" s="164"/>
      <c r="AR22" s="162">
        <v>-9.2</v>
      </c>
      <c r="AS22" s="163"/>
      <c r="AT22" s="163"/>
      <c r="AU22" s="163"/>
      <c r="AV22" s="163"/>
      <c r="AW22" s="163"/>
      <c r="AX22" s="163"/>
      <c r="AY22" s="163"/>
      <c r="AZ22" s="165"/>
    </row>
    <row r="23" spans="1:52" ht="12.75">
      <c r="A23" t="s">
        <v>256</v>
      </c>
      <c r="AP23">
        <f>AI20+AI22</f>
        <v>126657</v>
      </c>
      <c r="AQ23">
        <f aca="true" t="shared" si="7" ref="AQ23:AZ23">AJ20+AJ22</f>
        <v>0</v>
      </c>
      <c r="AR23">
        <f t="shared" si="7"/>
        <v>0</v>
      </c>
      <c r="AS23">
        <f t="shared" si="7"/>
        <v>0</v>
      </c>
      <c r="AT23">
        <f t="shared" si="7"/>
        <v>0</v>
      </c>
      <c r="AU23">
        <f t="shared" si="7"/>
        <v>0</v>
      </c>
      <c r="AV23">
        <f t="shared" si="7"/>
        <v>0</v>
      </c>
      <c r="AW23">
        <f t="shared" si="7"/>
        <v>0</v>
      </c>
      <c r="AX23">
        <f t="shared" si="7"/>
        <v>0</v>
      </c>
      <c r="AY23">
        <f>AR20+AR22</f>
        <v>116549.48</v>
      </c>
      <c r="AZ23">
        <f t="shared" si="7"/>
        <v>0</v>
      </c>
    </row>
    <row r="24" ht="13.5" thickBot="1">
      <c r="A24" t="s">
        <v>257</v>
      </c>
    </row>
    <row r="25" spans="3:52" ht="12.75">
      <c r="C25" s="137" t="s">
        <v>222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47"/>
      <c r="AF25" s="48"/>
      <c r="AG25" s="48"/>
      <c r="AH25" s="48"/>
      <c r="AI25" s="139">
        <v>22223</v>
      </c>
      <c r="AJ25" s="139"/>
      <c r="AK25" s="139"/>
      <c r="AL25" s="139"/>
      <c r="AM25" s="139"/>
      <c r="AN25" s="139"/>
      <c r="AO25" s="139"/>
      <c r="AP25" s="139"/>
      <c r="AQ25" s="140"/>
      <c r="AR25" s="139">
        <v>31810.04</v>
      </c>
      <c r="AS25" s="139"/>
      <c r="AT25" s="139"/>
      <c r="AU25" s="139"/>
      <c r="AV25" s="139"/>
      <c r="AW25" s="139"/>
      <c r="AX25" s="139"/>
      <c r="AY25" s="139"/>
      <c r="AZ25" s="140"/>
    </row>
    <row r="26" spans="3:52" ht="32.25" customHeight="1">
      <c r="C26" s="166" t="s">
        <v>116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8"/>
      <c r="AE26" s="157" t="s">
        <v>57</v>
      </c>
      <c r="AF26" s="158"/>
      <c r="AG26" s="158"/>
      <c r="AH26" s="159"/>
      <c r="AI26" s="169">
        <v>2279</v>
      </c>
      <c r="AJ26" s="170"/>
      <c r="AK26" s="170"/>
      <c r="AL26" s="170"/>
      <c r="AM26" s="170"/>
      <c r="AN26" s="170"/>
      <c r="AO26" s="170"/>
      <c r="AP26" s="170"/>
      <c r="AQ26" s="171"/>
      <c r="AR26" s="169"/>
      <c r="AS26" s="170"/>
      <c r="AT26" s="170"/>
      <c r="AU26" s="170"/>
      <c r="AV26" s="170"/>
      <c r="AW26" s="170"/>
      <c r="AX26" s="170"/>
      <c r="AY26" s="170"/>
      <c r="AZ26" s="172"/>
    </row>
    <row r="27" spans="1:51" ht="12.75">
      <c r="A27" t="s">
        <v>258</v>
      </c>
      <c r="AP27">
        <f>AI25-AI26</f>
        <v>19944</v>
      </c>
      <c r="AQ27">
        <f aca="true" t="shared" si="8" ref="AQ27:AY27">AJ25-AJ26</f>
        <v>0</v>
      </c>
      <c r="AR27">
        <f t="shared" si="8"/>
        <v>0</v>
      </c>
      <c r="AS27">
        <f t="shared" si="8"/>
        <v>0</v>
      </c>
      <c r="AT27">
        <f t="shared" si="8"/>
        <v>0</v>
      </c>
      <c r="AU27">
        <f t="shared" si="8"/>
        <v>0</v>
      </c>
      <c r="AV27">
        <f t="shared" si="8"/>
        <v>0</v>
      </c>
      <c r="AW27">
        <f t="shared" si="8"/>
        <v>0</v>
      </c>
      <c r="AX27">
        <f t="shared" si="8"/>
        <v>0</v>
      </c>
      <c r="AY27">
        <f t="shared" si="8"/>
        <v>31810.04</v>
      </c>
    </row>
    <row r="28" spans="1:51" ht="12.75">
      <c r="A28" t="s">
        <v>259</v>
      </c>
      <c r="AP28">
        <f>AP23-AP27</f>
        <v>106713</v>
      </c>
      <c r="AQ28">
        <f aca="true" t="shared" si="9" ref="AQ28:AX28">AQ23-AQ27</f>
        <v>0</v>
      </c>
      <c r="AR28">
        <f t="shared" si="9"/>
        <v>0</v>
      </c>
      <c r="AS28">
        <f t="shared" si="9"/>
        <v>0</v>
      </c>
      <c r="AT28">
        <f t="shared" si="9"/>
        <v>0</v>
      </c>
      <c r="AU28">
        <f t="shared" si="9"/>
        <v>0</v>
      </c>
      <c r="AV28">
        <f t="shared" si="9"/>
        <v>0</v>
      </c>
      <c r="AW28">
        <f t="shared" si="9"/>
        <v>0</v>
      </c>
      <c r="AX28">
        <f t="shared" si="9"/>
        <v>0</v>
      </c>
      <c r="AY28">
        <f>AY23-AY27</f>
        <v>84739.44</v>
      </c>
    </row>
    <row r="29" ht="12.75">
      <c r="A29" t="s">
        <v>261</v>
      </c>
    </row>
    <row r="30" spans="42:51" ht="12.75">
      <c r="AP30">
        <f>AP28/AI20</f>
        <v>0.8424754867130879</v>
      </c>
      <c r="AQ30" t="e">
        <f aca="true" t="shared" si="10" ref="AQ30:AY30">AQ28/AJ20</f>
        <v>#DIV/0!</v>
      </c>
      <c r="AR30" t="e">
        <f t="shared" si="10"/>
        <v>#DIV/0!</v>
      </c>
      <c r="AS30" t="e">
        <f t="shared" si="10"/>
        <v>#DIV/0!</v>
      </c>
      <c r="AT30" t="e">
        <f t="shared" si="10"/>
        <v>#DIV/0!</v>
      </c>
      <c r="AU30" t="e">
        <f t="shared" si="10"/>
        <v>#DIV/0!</v>
      </c>
      <c r="AV30" t="e">
        <f t="shared" si="10"/>
        <v>#DIV/0!</v>
      </c>
      <c r="AW30" t="e">
        <f t="shared" si="10"/>
        <v>#DIV/0!</v>
      </c>
      <c r="AX30" t="e">
        <f t="shared" si="10"/>
        <v>#DIV/0!</v>
      </c>
      <c r="AY30">
        <f t="shared" si="10"/>
        <v>0.727010978504561</v>
      </c>
    </row>
    <row r="31" spans="1:51" ht="13.5" thickBot="1">
      <c r="A31" t="s">
        <v>262</v>
      </c>
      <c r="AP31">
        <f>AP28/AI32</f>
        <v>3.7750459883967737</v>
      </c>
      <c r="AQ31" t="e">
        <f aca="true" t="shared" si="11" ref="AQ31:AY31">AQ28/AJ32</f>
        <v>#DIV/0!</v>
      </c>
      <c r="AR31" t="e">
        <f t="shared" si="11"/>
        <v>#DIV/0!</v>
      </c>
      <c r="AS31" t="e">
        <f t="shared" si="11"/>
        <v>#DIV/0!</v>
      </c>
      <c r="AT31" t="e">
        <f t="shared" si="11"/>
        <v>#DIV/0!</v>
      </c>
      <c r="AU31" t="e">
        <f t="shared" si="11"/>
        <v>#DIV/0!</v>
      </c>
      <c r="AV31" t="e">
        <f t="shared" si="11"/>
        <v>#DIV/0!</v>
      </c>
      <c r="AW31" t="e">
        <f t="shared" si="11"/>
        <v>#DIV/0!</v>
      </c>
      <c r="AX31" t="e">
        <f t="shared" si="11"/>
        <v>#DIV/0!</v>
      </c>
      <c r="AY31">
        <f t="shared" si="11"/>
        <v>0.5477289748797318</v>
      </c>
    </row>
    <row r="32" spans="3:52" ht="12.75">
      <c r="C32" s="100" t="s">
        <v>101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45"/>
      <c r="AF32" s="146"/>
      <c r="AG32" s="146"/>
      <c r="AH32" s="147"/>
      <c r="AI32" s="107">
        <v>28268</v>
      </c>
      <c r="AJ32" s="108"/>
      <c r="AK32" s="108"/>
      <c r="AL32" s="108"/>
      <c r="AM32" s="108"/>
      <c r="AN32" s="108"/>
      <c r="AO32" s="108"/>
      <c r="AP32" s="108"/>
      <c r="AQ32" s="109"/>
      <c r="AR32" s="107">
        <v>154710.53</v>
      </c>
      <c r="AS32" s="108"/>
      <c r="AT32" s="108"/>
      <c r="AU32" s="108"/>
      <c r="AV32" s="108"/>
      <c r="AW32" s="108"/>
      <c r="AX32" s="108"/>
      <c r="AY32" s="108"/>
      <c r="AZ32" s="148"/>
    </row>
    <row r="33" spans="3:52" ht="12.75">
      <c r="C33" s="174" t="s">
        <v>84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  <c r="AE33" s="177" t="s">
        <v>46</v>
      </c>
      <c r="AF33" s="178"/>
      <c r="AG33" s="178"/>
      <c r="AH33" s="179"/>
      <c r="AI33" s="169"/>
      <c r="AJ33" s="170"/>
      <c r="AK33" s="170"/>
      <c r="AL33" s="170"/>
      <c r="AM33" s="170"/>
      <c r="AN33" s="170"/>
      <c r="AO33" s="170"/>
      <c r="AP33" s="170"/>
      <c r="AQ33" s="171"/>
      <c r="AR33" s="169"/>
      <c r="AS33" s="170"/>
      <c r="AT33" s="170"/>
      <c r="AU33" s="170"/>
      <c r="AV33" s="170"/>
      <c r="AW33" s="170"/>
      <c r="AX33" s="170"/>
      <c r="AY33" s="170"/>
      <c r="AZ33" s="172"/>
    </row>
  </sheetData>
  <mergeCells count="44">
    <mergeCell ref="C32:AD32"/>
    <mergeCell ref="AE32:AH32"/>
    <mergeCell ref="AI32:AQ33"/>
    <mergeCell ref="AR32:AZ33"/>
    <mergeCell ref="C33:AD33"/>
    <mergeCell ref="AE33:AH33"/>
    <mergeCell ref="C25:AD25"/>
    <mergeCell ref="AI25:AQ25"/>
    <mergeCell ref="AR25:AZ25"/>
    <mergeCell ref="C26:AD26"/>
    <mergeCell ref="AE26:AH26"/>
    <mergeCell ref="AI26:AQ26"/>
    <mergeCell ref="AR26:AZ26"/>
    <mergeCell ref="C22:AD22"/>
    <mergeCell ref="AE22:AH22"/>
    <mergeCell ref="AI22:AQ22"/>
    <mergeCell ref="AR22:AZ22"/>
    <mergeCell ref="C21:AD21"/>
    <mergeCell ref="AE21:AH21"/>
    <mergeCell ref="AI21:AQ21"/>
    <mergeCell ref="AR21:AZ21"/>
    <mergeCell ref="C20:AD20"/>
    <mergeCell ref="AE20:AH20"/>
    <mergeCell ref="AI20:AQ20"/>
    <mergeCell ref="AR20:AZ20"/>
    <mergeCell ref="A6:AB6"/>
    <mergeCell ref="AC6:AF6"/>
    <mergeCell ref="AG6:AO6"/>
    <mergeCell ref="AP6:AX6"/>
    <mergeCell ref="A4:AB4"/>
    <mergeCell ref="AG4:AO4"/>
    <mergeCell ref="AP4:AX4"/>
    <mergeCell ref="A5:AB5"/>
    <mergeCell ref="AC5:AF5"/>
    <mergeCell ref="AG5:AO5"/>
    <mergeCell ref="AP5:AX5"/>
    <mergeCell ref="A3:AB3"/>
    <mergeCell ref="AC3:AF3"/>
    <mergeCell ref="AG3:AO3"/>
    <mergeCell ref="AP3:AX3"/>
    <mergeCell ref="A2:AB2"/>
    <mergeCell ref="AC2:AF2"/>
    <mergeCell ref="AG2:AO2"/>
    <mergeCell ref="AP2:AX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9"/>
  <sheetViews>
    <sheetView tabSelected="1" workbookViewId="0" topLeftCell="A13">
      <selection activeCell="AF26" sqref="AF26"/>
    </sheetView>
  </sheetViews>
  <sheetFormatPr defaultColWidth="9.00390625" defaultRowHeight="12.75"/>
  <cols>
    <col min="1" max="1" width="24.125" style="0" customWidth="1"/>
    <col min="4" max="14" width="9.125" style="0" hidden="1" customWidth="1"/>
    <col min="15" max="15" width="2.375" style="0" hidden="1" customWidth="1"/>
    <col min="16" max="20" width="9.125" style="0" hidden="1" customWidth="1"/>
    <col min="21" max="21" width="2.375" style="0" hidden="1" customWidth="1"/>
    <col min="22" max="27" width="9.125" style="0" hidden="1" customWidth="1"/>
    <col min="28" max="28" width="8.125" style="0" customWidth="1"/>
    <col min="29" max="31" width="9.125" style="0" hidden="1" customWidth="1"/>
    <col min="33" max="33" width="1.37890625" style="0" hidden="1" customWidth="1"/>
    <col min="34" max="40" width="9.125" style="0" hidden="1" customWidth="1"/>
    <col min="41" max="41" width="9.00390625" style="0" customWidth="1"/>
    <col min="42" max="42" width="5.125" style="0" hidden="1" customWidth="1"/>
    <col min="43" max="49" width="9.125" style="0" hidden="1" customWidth="1"/>
  </cols>
  <sheetData>
    <row r="1" spans="32:50" ht="38.25">
      <c r="AF1" t="s">
        <v>227</v>
      </c>
      <c r="AO1" t="s">
        <v>228</v>
      </c>
      <c r="AX1" s="50" t="s">
        <v>234</v>
      </c>
    </row>
    <row r="2" ht="12.75">
      <c r="A2" t="s">
        <v>226</v>
      </c>
    </row>
    <row r="3" spans="1:49" ht="12.75">
      <c r="A3" s="168" t="s">
        <v>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82" t="s">
        <v>39</v>
      </c>
      <c r="AC3" s="183"/>
      <c r="AD3" s="183"/>
      <c r="AE3" s="184"/>
      <c r="AF3" s="121">
        <v>4672</v>
      </c>
      <c r="AG3" s="122"/>
      <c r="AH3" s="122"/>
      <c r="AI3" s="122"/>
      <c r="AJ3" s="122"/>
      <c r="AK3" s="122"/>
      <c r="AL3" s="122"/>
      <c r="AM3" s="122"/>
      <c r="AN3" s="123"/>
      <c r="AO3" s="121">
        <v>3543.17</v>
      </c>
      <c r="AP3" s="122"/>
      <c r="AQ3" s="122"/>
      <c r="AR3" s="122"/>
      <c r="AS3" s="122"/>
      <c r="AT3" s="122"/>
      <c r="AU3" s="122"/>
      <c r="AV3" s="122"/>
      <c r="AW3" s="123"/>
    </row>
    <row r="4" spans="1:49" ht="12.75">
      <c r="A4" s="185" t="s">
        <v>152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57" t="s">
        <v>38</v>
      </c>
      <c r="AC4" s="158"/>
      <c r="AD4" s="158"/>
      <c r="AE4" s="159"/>
      <c r="AF4" s="121">
        <v>21</v>
      </c>
      <c r="AG4" s="122"/>
      <c r="AH4" s="122"/>
      <c r="AI4" s="122"/>
      <c r="AJ4" s="122"/>
      <c r="AK4" s="122"/>
      <c r="AL4" s="122"/>
      <c r="AM4" s="122"/>
      <c r="AN4" s="123"/>
      <c r="AO4" s="121"/>
      <c r="AP4" s="122"/>
      <c r="AQ4" s="122"/>
      <c r="AR4" s="122"/>
      <c r="AS4" s="122"/>
      <c r="AT4" s="122"/>
      <c r="AU4" s="122"/>
      <c r="AV4" s="122"/>
      <c r="AW4" s="123"/>
    </row>
    <row r="5" spans="1:49" ht="12.75">
      <c r="A5" s="187" t="s">
        <v>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/>
      <c r="AB5" s="182"/>
      <c r="AC5" s="183"/>
      <c r="AD5" s="183"/>
      <c r="AE5" s="184"/>
      <c r="AF5" s="190">
        <v>12380</v>
      </c>
      <c r="AG5" s="191"/>
      <c r="AH5" s="191"/>
      <c r="AI5" s="191"/>
      <c r="AJ5" s="191"/>
      <c r="AK5" s="191"/>
      <c r="AL5" s="191"/>
      <c r="AM5" s="191"/>
      <c r="AN5" s="192"/>
      <c r="AO5" s="190">
        <v>8711.4</v>
      </c>
      <c r="AP5" s="191"/>
      <c r="AQ5" s="191"/>
      <c r="AR5" s="191"/>
      <c r="AS5" s="191"/>
      <c r="AT5" s="191"/>
      <c r="AU5" s="191"/>
      <c r="AV5" s="191"/>
      <c r="AW5" s="194"/>
    </row>
    <row r="6" spans="1:49" ht="12.75">
      <c r="A6" s="160" t="s">
        <v>99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95"/>
      <c r="AB6" s="182"/>
      <c r="AC6" s="183"/>
      <c r="AD6" s="183"/>
      <c r="AE6" s="184"/>
      <c r="AF6" s="193"/>
      <c r="AG6" s="163"/>
      <c r="AH6" s="163"/>
      <c r="AI6" s="163"/>
      <c r="AJ6" s="163"/>
      <c r="AK6" s="163"/>
      <c r="AL6" s="163"/>
      <c r="AM6" s="163"/>
      <c r="AN6" s="164"/>
      <c r="AO6" s="193"/>
      <c r="AP6" s="163"/>
      <c r="AQ6" s="163"/>
      <c r="AR6" s="163"/>
      <c r="AS6" s="163"/>
      <c r="AT6" s="163"/>
      <c r="AU6" s="163"/>
      <c r="AV6" s="163"/>
      <c r="AW6" s="165"/>
    </row>
    <row r="7" spans="1:49" ht="12.75">
      <c r="A7" s="160" t="s">
        <v>100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95"/>
      <c r="AB7" s="182" t="s">
        <v>37</v>
      </c>
      <c r="AC7" s="183"/>
      <c r="AD7" s="183"/>
      <c r="AE7" s="184"/>
      <c r="AF7" s="169"/>
      <c r="AG7" s="170"/>
      <c r="AH7" s="170"/>
      <c r="AI7" s="170"/>
      <c r="AJ7" s="170"/>
      <c r="AK7" s="170"/>
      <c r="AL7" s="170"/>
      <c r="AM7" s="170"/>
      <c r="AN7" s="171"/>
      <c r="AO7" s="169"/>
      <c r="AP7" s="170"/>
      <c r="AQ7" s="170"/>
      <c r="AR7" s="170"/>
      <c r="AS7" s="170"/>
      <c r="AT7" s="170"/>
      <c r="AU7" s="170"/>
      <c r="AV7" s="170"/>
      <c r="AW7" s="172"/>
    </row>
    <row r="8" spans="1:49" ht="12.75">
      <c r="A8" s="160" t="s">
        <v>96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95"/>
      <c r="AB8" s="182"/>
      <c r="AC8" s="183"/>
      <c r="AD8" s="183"/>
      <c r="AE8" s="184"/>
      <c r="AF8" s="190">
        <v>183</v>
      </c>
      <c r="AG8" s="191"/>
      <c r="AH8" s="191"/>
      <c r="AI8" s="191"/>
      <c r="AJ8" s="191"/>
      <c r="AK8" s="191"/>
      <c r="AL8" s="191"/>
      <c r="AM8" s="191"/>
      <c r="AN8" s="192"/>
      <c r="AO8" s="190"/>
      <c r="AP8" s="191"/>
      <c r="AQ8" s="191"/>
      <c r="AR8" s="191"/>
      <c r="AS8" s="191"/>
      <c r="AT8" s="191"/>
      <c r="AU8" s="191"/>
      <c r="AV8" s="191"/>
      <c r="AW8" s="194"/>
    </row>
    <row r="9" spans="1:49" ht="12.75">
      <c r="A9" s="160" t="s">
        <v>97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95"/>
      <c r="AB9" s="182"/>
      <c r="AC9" s="183"/>
      <c r="AD9" s="183"/>
      <c r="AE9" s="184"/>
      <c r="AF9" s="193"/>
      <c r="AG9" s="163"/>
      <c r="AH9" s="163"/>
      <c r="AI9" s="163"/>
      <c r="AJ9" s="163"/>
      <c r="AK9" s="163"/>
      <c r="AL9" s="163"/>
      <c r="AM9" s="163"/>
      <c r="AN9" s="164"/>
      <c r="AO9" s="193"/>
      <c r="AP9" s="163"/>
      <c r="AQ9" s="163"/>
      <c r="AR9" s="163"/>
      <c r="AS9" s="163"/>
      <c r="AT9" s="163"/>
      <c r="AU9" s="163"/>
      <c r="AV9" s="163"/>
      <c r="AW9" s="165"/>
    </row>
    <row r="10" spans="1:49" ht="13.5" thickBot="1">
      <c r="A10" s="160" t="s">
        <v>98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95"/>
      <c r="AB10" s="182" t="s">
        <v>36</v>
      </c>
      <c r="AC10" s="183"/>
      <c r="AD10" s="183"/>
      <c r="AE10" s="184"/>
      <c r="AF10" s="169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2"/>
    </row>
    <row r="11" spans="1:49" ht="13.5" thickBot="1">
      <c r="A11" s="142" t="s">
        <v>95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 t="s">
        <v>41</v>
      </c>
      <c r="AC11" s="146"/>
      <c r="AD11" s="146"/>
      <c r="AE11" s="147"/>
      <c r="AF11" s="107">
        <v>24291</v>
      </c>
      <c r="AG11" s="108"/>
      <c r="AH11" s="108"/>
      <c r="AI11" s="108"/>
      <c r="AJ11" s="108"/>
      <c r="AK11" s="108"/>
      <c r="AL11" s="108"/>
      <c r="AM11" s="108"/>
      <c r="AN11" s="109"/>
      <c r="AO11" s="107">
        <v>18718.25</v>
      </c>
      <c r="AP11" s="108"/>
      <c r="AQ11" s="108"/>
      <c r="AR11" s="108"/>
      <c r="AS11" s="108"/>
      <c r="AT11" s="108"/>
      <c r="AU11" s="108"/>
      <c r="AV11" s="108"/>
      <c r="AW11" s="148"/>
    </row>
    <row r="12" spans="1:49" ht="12.75">
      <c r="A12" s="137" t="s">
        <v>109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196" t="s">
        <v>60</v>
      </c>
      <c r="AC12" s="197"/>
      <c r="AD12" s="197"/>
      <c r="AE12" s="197"/>
      <c r="AF12" s="198">
        <v>18878</v>
      </c>
      <c r="AG12" s="198"/>
      <c r="AH12" s="198"/>
      <c r="AI12" s="198"/>
      <c r="AJ12" s="198"/>
      <c r="AK12" s="198"/>
      <c r="AL12" s="198"/>
      <c r="AM12" s="198"/>
      <c r="AN12" s="198"/>
      <c r="AO12" s="198">
        <v>19826.78</v>
      </c>
      <c r="AP12" s="198"/>
      <c r="AQ12" s="198"/>
      <c r="AR12" s="198"/>
      <c r="AS12" s="198"/>
      <c r="AT12" s="198"/>
      <c r="AU12" s="198"/>
      <c r="AV12" s="198"/>
      <c r="AW12" s="199"/>
    </row>
    <row r="13" spans="32:41" ht="12.75">
      <c r="AF13" t="s">
        <v>132</v>
      </c>
      <c r="AO13" t="s">
        <v>133</v>
      </c>
    </row>
    <row r="14" spans="1:52" ht="12.75">
      <c r="A14" t="s">
        <v>274</v>
      </c>
      <c r="AF14">
        <f aca="true" t="shared" si="0" ref="AF14:AO14">(AF3+AF4)/AF12</f>
        <v>0.24859624960271215</v>
      </c>
      <c r="AG14" t="e">
        <f t="shared" si="0"/>
        <v>#DIV/0!</v>
      </c>
      <c r="AH14" t="e">
        <f t="shared" si="0"/>
        <v>#DIV/0!</v>
      </c>
      <c r="AI14" t="e">
        <f t="shared" si="0"/>
        <v>#DIV/0!</v>
      </c>
      <c r="AJ14" t="e">
        <f t="shared" si="0"/>
        <v>#DIV/0!</v>
      </c>
      <c r="AK14" t="e">
        <f t="shared" si="0"/>
        <v>#DIV/0!</v>
      </c>
      <c r="AL14" t="e">
        <f t="shared" si="0"/>
        <v>#DIV/0!</v>
      </c>
      <c r="AM14" t="e">
        <f t="shared" si="0"/>
        <v>#DIV/0!</v>
      </c>
      <c r="AN14" t="e">
        <f t="shared" si="0"/>
        <v>#DIV/0!</v>
      </c>
      <c r="AO14">
        <f t="shared" si="0"/>
        <v>0.17870627504819242</v>
      </c>
      <c r="AX14" t="s">
        <v>235</v>
      </c>
      <c r="AZ14">
        <v>0.248596</v>
      </c>
    </row>
    <row r="15" spans="1:52" ht="12.75">
      <c r="A15" t="s">
        <v>275</v>
      </c>
      <c r="AF15">
        <f aca="true" t="shared" si="1" ref="AF15:AO15">(AF3+AF4+AF5)/AF12</f>
        <v>0.9043860578451107</v>
      </c>
      <c r="AG15" t="e">
        <f t="shared" si="1"/>
        <v>#DIV/0!</v>
      </c>
      <c r="AH15" t="e">
        <f t="shared" si="1"/>
        <v>#DIV/0!</v>
      </c>
      <c r="AI15" t="e">
        <f t="shared" si="1"/>
        <v>#DIV/0!</v>
      </c>
      <c r="AJ15" t="e">
        <f t="shared" si="1"/>
        <v>#DIV/0!</v>
      </c>
      <c r="AK15" t="e">
        <f t="shared" si="1"/>
        <v>#DIV/0!</v>
      </c>
      <c r="AL15" t="e">
        <f t="shared" si="1"/>
        <v>#DIV/0!</v>
      </c>
      <c r="AM15" t="e">
        <f t="shared" si="1"/>
        <v>#DIV/0!</v>
      </c>
      <c r="AN15" t="e">
        <f t="shared" si="1"/>
        <v>#DIV/0!</v>
      </c>
      <c r="AO15">
        <f t="shared" si="1"/>
        <v>0.6180817056526577</v>
      </c>
      <c r="AX15" t="s">
        <v>236</v>
      </c>
      <c r="AZ15">
        <v>0.178706</v>
      </c>
    </row>
    <row r="16" spans="1:52" ht="12.75">
      <c r="A16" s="49" t="s">
        <v>276</v>
      </c>
      <c r="AF16">
        <f>AF11/AF12</f>
        <v>1.2867358830384574</v>
      </c>
      <c r="AG16" t="e">
        <f aca="true" t="shared" si="2" ref="AG16:AO16">AG11/AG12</f>
        <v>#DIV/0!</v>
      </c>
      <c r="AH16" t="e">
        <f t="shared" si="2"/>
        <v>#DIV/0!</v>
      </c>
      <c r="AI16" t="e">
        <f t="shared" si="2"/>
        <v>#DIV/0!</v>
      </c>
      <c r="AJ16" t="e">
        <f t="shared" si="2"/>
        <v>#DIV/0!</v>
      </c>
      <c r="AK16" t="e">
        <f t="shared" si="2"/>
        <v>#DIV/0!</v>
      </c>
      <c r="AL16" t="e">
        <f t="shared" si="2"/>
        <v>#DIV/0!</v>
      </c>
      <c r="AM16" t="e">
        <f t="shared" si="2"/>
        <v>#DIV/0!</v>
      </c>
      <c r="AN16" t="e">
        <f t="shared" si="2"/>
        <v>#DIV/0!</v>
      </c>
      <c r="AO16">
        <f t="shared" si="2"/>
        <v>0.9440892570553565</v>
      </c>
      <c r="AX16" t="s">
        <v>237</v>
      </c>
      <c r="AZ16">
        <v>0.904386</v>
      </c>
    </row>
    <row r="17" spans="1:52" ht="12.75">
      <c r="A17" t="s">
        <v>229</v>
      </c>
      <c r="AZ17">
        <v>0.618082</v>
      </c>
    </row>
    <row r="18" spans="1:52" ht="12.75">
      <c r="A18" t="s">
        <v>230</v>
      </c>
      <c r="AZ18">
        <v>1.286736</v>
      </c>
    </row>
    <row r="19" spans="1:52" ht="12.75">
      <c r="A19" t="s">
        <v>231</v>
      </c>
      <c r="AZ19">
        <v>0.944089</v>
      </c>
    </row>
    <row r="20" ht="12.75">
      <c r="A20" t="s">
        <v>232</v>
      </c>
    </row>
    <row r="21" ht="12.75">
      <c r="A21" t="s">
        <v>233</v>
      </c>
    </row>
    <row r="22" ht="12.75">
      <c r="AF22">
        <v>-0.3877</v>
      </c>
    </row>
    <row r="23" ht="12.75">
      <c r="AF23">
        <v>-1.0736</v>
      </c>
    </row>
    <row r="24" ht="12.75">
      <c r="AF24">
        <v>0.0579</v>
      </c>
    </row>
    <row r="25" spans="1:41" ht="12.75">
      <c r="A25" t="s">
        <v>284</v>
      </c>
      <c r="AF25">
        <v>0.175447</v>
      </c>
      <c r="AO25">
        <v>0.27291</v>
      </c>
    </row>
    <row r="26" spans="1:41" ht="12.75">
      <c r="A26" t="s">
        <v>285</v>
      </c>
      <c r="AF26" s="49">
        <f>AF22+AF23*AF16+AF24*AF25</f>
        <v>-1.758981262730088</v>
      </c>
      <c r="AG26" s="49"/>
      <c r="AH26" s="49"/>
      <c r="AI26" s="49"/>
      <c r="AJ26" s="49"/>
      <c r="AK26" s="49"/>
      <c r="AL26" s="49"/>
      <c r="AM26" s="49"/>
      <c r="AN26" s="49"/>
      <c r="AO26" s="49">
        <f>AF22+AF23*AO16+AF24*AO25</f>
        <v>-1.3854727373746307</v>
      </c>
    </row>
    <row r="27" spans="1:28" ht="12.75">
      <c r="A27" t="s">
        <v>286</v>
      </c>
      <c r="AB27">
        <v>0.3872</v>
      </c>
    </row>
    <row r="28" ht="12.75">
      <c r="AB28">
        <v>0.2614</v>
      </c>
    </row>
    <row r="29" ht="12.75">
      <c r="AB29">
        <v>1.0595</v>
      </c>
    </row>
  </sheetData>
  <mergeCells count="32">
    <mergeCell ref="A12:AA12"/>
    <mergeCell ref="AB12:AE12"/>
    <mergeCell ref="AF12:AN12"/>
    <mergeCell ref="AO12:AW12"/>
    <mergeCell ref="A11:AA11"/>
    <mergeCell ref="AB11:AE11"/>
    <mergeCell ref="AF11:AN11"/>
    <mergeCell ref="AO11:AW11"/>
    <mergeCell ref="A8:AA8"/>
    <mergeCell ref="AB8:AE8"/>
    <mergeCell ref="AF8:AN10"/>
    <mergeCell ref="AO8:AW10"/>
    <mergeCell ref="A9:AA9"/>
    <mergeCell ref="AB9:AE9"/>
    <mergeCell ref="A10:AA10"/>
    <mergeCell ref="AB10:AE10"/>
    <mergeCell ref="A5:AA5"/>
    <mergeCell ref="AB5:AE5"/>
    <mergeCell ref="AF5:AN7"/>
    <mergeCell ref="AO5:AW7"/>
    <mergeCell ref="A6:AA6"/>
    <mergeCell ref="AB6:AE6"/>
    <mergeCell ref="A7:AA7"/>
    <mergeCell ref="AB7:AE7"/>
    <mergeCell ref="A4:AA4"/>
    <mergeCell ref="AB4:AE4"/>
    <mergeCell ref="AF4:AN4"/>
    <mergeCell ref="AO4:AW4"/>
    <mergeCell ref="A3:AA3"/>
    <mergeCell ref="AB3:AE3"/>
    <mergeCell ref="AF3:AN3"/>
    <mergeCell ref="AO3:AW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A1">
      <selection activeCell="AY13" sqref="AY13"/>
    </sheetView>
  </sheetViews>
  <sheetFormatPr defaultColWidth="9.00390625" defaultRowHeight="12.75"/>
  <cols>
    <col min="3" max="3" width="14.75390625" style="0" customWidth="1"/>
    <col min="4" max="6" width="9.125" style="0" hidden="1" customWidth="1"/>
    <col min="7" max="7" width="4.875" style="0" hidden="1" customWidth="1"/>
    <col min="8" max="8" width="9.125" style="0" hidden="1" customWidth="1"/>
    <col min="9" max="9" width="2.875" style="0" hidden="1" customWidth="1"/>
    <col min="10" max="12" width="9.125" style="0" hidden="1" customWidth="1"/>
    <col min="13" max="13" width="4.25390625" style="0" hidden="1" customWidth="1"/>
    <col min="14" max="27" width="9.125" style="0" hidden="1" customWidth="1"/>
    <col min="28" max="28" width="8.625" style="0" customWidth="1"/>
    <col min="29" max="29" width="3.875" style="0" hidden="1" customWidth="1"/>
    <col min="30" max="31" width="9.125" style="0" hidden="1" customWidth="1"/>
    <col min="33" max="33" width="3.375" style="0" hidden="1" customWidth="1"/>
    <col min="34" max="40" width="9.125" style="0" hidden="1" customWidth="1"/>
    <col min="42" max="42" width="0.12890625" style="0" customWidth="1"/>
    <col min="43" max="49" width="9.125" style="0" hidden="1" customWidth="1"/>
    <col min="50" max="50" width="11.00390625" style="0" customWidth="1"/>
    <col min="51" max="51" width="8.375" style="0" customWidth="1"/>
    <col min="52" max="52" width="7.25390625" style="0" customWidth="1"/>
  </cols>
  <sheetData>
    <row r="1" spans="1:55" ht="5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F1" t="s">
        <v>166</v>
      </c>
      <c r="AO1" t="s">
        <v>133</v>
      </c>
      <c r="AX1" s="50" t="s">
        <v>223</v>
      </c>
      <c r="AY1" s="50" t="s">
        <v>268</v>
      </c>
      <c r="AZ1" s="50"/>
      <c r="BA1" s="50"/>
      <c r="BB1" s="50"/>
      <c r="BC1" s="50"/>
    </row>
    <row r="2" spans="1:53" ht="13.5" thickBot="1">
      <c r="A2" s="200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>
        <v>2</v>
      </c>
      <c r="AC2" s="200"/>
      <c r="AD2" s="200"/>
      <c r="AE2" s="200"/>
      <c r="AF2" s="200">
        <v>3</v>
      </c>
      <c r="AG2" s="200"/>
      <c r="AH2" s="200"/>
      <c r="AI2" s="200"/>
      <c r="AJ2" s="200"/>
      <c r="AK2" s="200"/>
      <c r="AL2" s="200"/>
      <c r="AM2" s="200"/>
      <c r="AN2" s="200"/>
      <c r="AO2" s="200">
        <v>4</v>
      </c>
      <c r="AP2" s="200"/>
      <c r="AQ2" s="200"/>
      <c r="AR2" s="200"/>
      <c r="AS2" s="200"/>
      <c r="AT2" s="200"/>
      <c r="AU2" s="200"/>
      <c r="AV2" s="200"/>
      <c r="AW2" s="200"/>
      <c r="AX2">
        <v>5</v>
      </c>
      <c r="AY2">
        <v>6</v>
      </c>
      <c r="AZ2">
        <v>7</v>
      </c>
      <c r="BA2">
        <v>8</v>
      </c>
    </row>
    <row r="3" spans="1:49" ht="12.75">
      <c r="A3" s="201" t="s">
        <v>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45"/>
      <c r="AC3" s="146"/>
      <c r="AD3" s="146"/>
      <c r="AE3" s="147"/>
      <c r="AF3" s="107"/>
      <c r="AG3" s="108"/>
      <c r="AH3" s="108"/>
      <c r="AI3" s="108"/>
      <c r="AJ3" s="108"/>
      <c r="AK3" s="108"/>
      <c r="AL3" s="108"/>
      <c r="AM3" s="108"/>
      <c r="AN3" s="109"/>
      <c r="AO3" s="107"/>
      <c r="AP3" s="108"/>
      <c r="AQ3" s="108"/>
      <c r="AR3" s="108"/>
      <c r="AS3" s="108"/>
      <c r="AT3" s="108"/>
      <c r="AU3" s="108"/>
      <c r="AV3" s="108"/>
      <c r="AW3" s="148"/>
    </row>
    <row r="4" spans="1:51" ht="12.75" customHeight="1">
      <c r="A4" s="166" t="s">
        <v>76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  <c r="AB4" s="206" t="s">
        <v>20</v>
      </c>
      <c r="AC4" s="207"/>
      <c r="AD4" s="207"/>
      <c r="AE4" s="207"/>
      <c r="AF4" s="139">
        <v>95579</v>
      </c>
      <c r="AG4" s="139"/>
      <c r="AH4" s="139"/>
      <c r="AI4" s="139"/>
      <c r="AJ4" s="139"/>
      <c r="AK4" s="139"/>
      <c r="AL4" s="139"/>
      <c r="AM4" s="139"/>
      <c r="AN4" s="139"/>
      <c r="AO4" s="139">
        <v>94295.57</v>
      </c>
      <c r="AP4" s="139"/>
      <c r="AQ4" s="139"/>
      <c r="AR4" s="139"/>
      <c r="AS4" s="139"/>
      <c r="AT4" s="139"/>
      <c r="AU4" s="139"/>
      <c r="AV4" s="139"/>
      <c r="AW4" s="140"/>
      <c r="AX4">
        <f aca="true" t="shared" si="0" ref="AX4:AX9">AO4-AF4</f>
        <v>-1283.429999999993</v>
      </c>
      <c r="AY4">
        <f>AX4/AX20*100</f>
        <v>12.699281241836713</v>
      </c>
    </row>
    <row r="5" spans="1:51" ht="12.75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8"/>
      <c r="AB5" s="206" t="s">
        <v>21</v>
      </c>
      <c r="AC5" s="207"/>
      <c r="AD5" s="207"/>
      <c r="AE5" s="207"/>
      <c r="AF5" s="139">
        <v>6707</v>
      </c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40"/>
      <c r="AX5">
        <f t="shared" si="0"/>
        <v>-6707</v>
      </c>
      <c r="AY5" s="58">
        <f>AX5/AX20*100</f>
        <v>66.36441355508231</v>
      </c>
    </row>
    <row r="6" spans="1:51" ht="12.75">
      <c r="A6" s="167" t="s">
        <v>79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206" t="s">
        <v>23</v>
      </c>
      <c r="AC6" s="207"/>
      <c r="AD6" s="207"/>
      <c r="AE6" s="207"/>
      <c r="AF6" s="139">
        <v>87</v>
      </c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>
        <f t="shared" si="0"/>
        <v>-87</v>
      </c>
      <c r="AY6">
        <f>AX6/-10106.32*100</f>
        <v>0.860847469702127</v>
      </c>
    </row>
    <row r="7" spans="1:51" ht="12.7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8"/>
      <c r="AB7" s="206" t="s">
        <v>185</v>
      </c>
      <c r="AC7" s="207"/>
      <c r="AD7" s="207"/>
      <c r="AE7" s="207"/>
      <c r="AF7" s="139">
        <v>2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  <c r="AX7" s="49">
        <f t="shared" si="0"/>
        <v>-2</v>
      </c>
      <c r="AY7">
        <f>AX7/-10106.32*100</f>
        <v>0.019789597004646598</v>
      </c>
    </row>
    <row r="8" spans="1:51" ht="13.5" thickBot="1">
      <c r="A8" s="208" t="s">
        <v>29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187"/>
      <c r="AB8" s="196" t="s">
        <v>25</v>
      </c>
      <c r="AC8" s="197"/>
      <c r="AD8" s="197"/>
      <c r="AE8" s="197"/>
      <c r="AF8" s="198"/>
      <c r="AG8" s="198"/>
      <c r="AH8" s="198"/>
      <c r="AI8" s="198"/>
      <c r="AJ8" s="198"/>
      <c r="AK8" s="198"/>
      <c r="AL8" s="198"/>
      <c r="AM8" s="198"/>
      <c r="AN8" s="198"/>
      <c r="AO8" s="198">
        <v>3544.86</v>
      </c>
      <c r="AP8" s="198"/>
      <c r="AQ8" s="198"/>
      <c r="AR8" s="198"/>
      <c r="AS8" s="198"/>
      <c r="AT8" s="198"/>
      <c r="AU8" s="198"/>
      <c r="AV8" s="198"/>
      <c r="AW8" s="199"/>
      <c r="AX8" s="49">
        <f t="shared" si="0"/>
        <v>3544.86</v>
      </c>
      <c r="AY8">
        <f>AX8/-10106.32*100</f>
        <v>-35.07567541894577</v>
      </c>
    </row>
    <row r="9" spans="1:51" ht="13.5" thickBot="1">
      <c r="A9" s="137" t="s">
        <v>93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41"/>
      <c r="AB9" s="133" t="s">
        <v>26</v>
      </c>
      <c r="AC9" s="134"/>
      <c r="AD9" s="134"/>
      <c r="AE9" s="134"/>
      <c r="AF9" s="135">
        <f>AF4+AF6+AF7+AF5</f>
        <v>102375</v>
      </c>
      <c r="AG9" s="135"/>
      <c r="AH9" s="135"/>
      <c r="AI9" s="135"/>
      <c r="AJ9" s="135"/>
      <c r="AK9" s="135"/>
      <c r="AL9" s="135"/>
      <c r="AM9" s="135"/>
      <c r="AN9" s="135"/>
      <c r="AO9" s="135">
        <f>AO4+AO8</f>
        <v>97840.43000000001</v>
      </c>
      <c r="AP9" s="135"/>
      <c r="AQ9" s="135"/>
      <c r="AR9" s="135"/>
      <c r="AS9" s="135"/>
      <c r="AT9" s="135"/>
      <c r="AU9" s="135"/>
      <c r="AV9" s="135"/>
      <c r="AW9" s="136"/>
      <c r="AX9">
        <f t="shared" si="0"/>
        <v>-4534.569999999992</v>
      </c>
      <c r="AY9">
        <f>AX9/-10106.32*100</f>
        <v>44.86865644468009</v>
      </c>
    </row>
    <row r="10" spans="1:52" ht="12.75" customHeight="1" thickBot="1">
      <c r="A10" s="100" t="s">
        <v>31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57"/>
      <c r="AC10" s="158"/>
      <c r="AD10" s="158"/>
      <c r="AE10" s="159"/>
      <c r="AF10" s="34"/>
      <c r="AG10" s="35"/>
      <c r="AH10" s="35"/>
      <c r="AI10" s="35"/>
      <c r="AJ10" s="35"/>
      <c r="AK10" s="35"/>
      <c r="AL10" s="35"/>
      <c r="AM10" s="35"/>
      <c r="AN10" s="36"/>
      <c r="AO10" s="34"/>
      <c r="AP10" s="35"/>
      <c r="AQ10" s="35"/>
      <c r="AR10" s="35"/>
      <c r="AS10" s="35"/>
      <c r="AT10" s="35"/>
      <c r="AU10" s="35"/>
      <c r="AV10" s="35"/>
      <c r="AW10" s="29"/>
      <c r="AX10" s="7"/>
      <c r="AY10">
        <f aca="true" t="shared" si="1" ref="AY10:AY20">AX10/-10106.32*100</f>
        <v>0</v>
      </c>
      <c r="AZ10" s="202"/>
    </row>
    <row r="11" spans="1:52" ht="13.5" thickBot="1">
      <c r="A11" s="174" t="s">
        <v>32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6"/>
      <c r="AB11" s="177" t="s">
        <v>34</v>
      </c>
      <c r="AC11" s="178"/>
      <c r="AD11" s="178"/>
      <c r="AE11" s="179"/>
      <c r="AF11" s="34">
        <v>5287</v>
      </c>
      <c r="AG11" s="35"/>
      <c r="AH11" s="35"/>
      <c r="AI11" s="35"/>
      <c r="AJ11" s="35"/>
      <c r="AK11" s="35"/>
      <c r="AL11" s="35"/>
      <c r="AM11" s="35"/>
      <c r="AN11" s="36"/>
      <c r="AO11" s="34">
        <v>4372.5</v>
      </c>
      <c r="AP11" s="35"/>
      <c r="AQ11" s="35"/>
      <c r="AR11" s="35"/>
      <c r="AS11" s="35"/>
      <c r="AT11" s="35"/>
      <c r="AU11" s="35"/>
      <c r="AV11" s="35"/>
      <c r="AW11" s="29"/>
      <c r="AX11" s="7">
        <f>AO11-AF11</f>
        <v>-914.5</v>
      </c>
      <c r="AY11">
        <f t="shared" si="1"/>
        <v>9.048793230374656</v>
      </c>
      <c r="AZ11" s="202"/>
    </row>
    <row r="12" spans="1:51" ht="29.25" customHeight="1" thickBot="1">
      <c r="A12" s="209" t="s">
        <v>267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1"/>
      <c r="AB12" s="212"/>
      <c r="AC12" s="213"/>
      <c r="AD12" s="213"/>
      <c r="AE12" s="214"/>
      <c r="AF12" s="34">
        <v>1747</v>
      </c>
      <c r="AG12" s="35"/>
      <c r="AH12" s="35"/>
      <c r="AI12" s="35"/>
      <c r="AJ12" s="35"/>
      <c r="AK12" s="35"/>
      <c r="AL12" s="35"/>
      <c r="AM12" s="35"/>
      <c r="AN12" s="36"/>
      <c r="AO12" s="34"/>
      <c r="AP12" s="35"/>
      <c r="AQ12" s="35"/>
      <c r="AR12" s="35"/>
      <c r="AS12" s="35"/>
      <c r="AT12" s="35"/>
      <c r="AU12" s="35"/>
      <c r="AV12" s="35"/>
      <c r="AW12" s="29"/>
      <c r="AX12">
        <f>AO12-AF12</f>
        <v>-1747</v>
      </c>
      <c r="AY12">
        <f t="shared" si="1"/>
        <v>17.286212983558805</v>
      </c>
    </row>
    <row r="13" spans="1:51" ht="12.75">
      <c r="A13" s="187" t="s">
        <v>266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 s="157"/>
      <c r="AC13" s="158"/>
      <c r="AD13" s="158"/>
      <c r="AE13" s="159"/>
      <c r="AF13" s="107">
        <v>12563</v>
      </c>
      <c r="AG13" s="108"/>
      <c r="AH13" s="108"/>
      <c r="AI13" s="108"/>
      <c r="AJ13" s="108"/>
      <c r="AK13" s="108"/>
      <c r="AL13" s="108"/>
      <c r="AM13" s="108"/>
      <c r="AN13" s="109"/>
      <c r="AO13" s="107">
        <v>8711.4</v>
      </c>
      <c r="AP13" s="108"/>
      <c r="AQ13" s="108"/>
      <c r="AR13" s="108"/>
      <c r="AS13" s="108"/>
      <c r="AT13" s="108"/>
      <c r="AU13" s="108"/>
      <c r="AV13" s="108"/>
      <c r="AW13" s="148"/>
      <c r="AX13" s="202">
        <f>AO13-AF13</f>
        <v>-3851.6000000000004</v>
      </c>
      <c r="AY13" s="58">
        <f t="shared" si="1"/>
        <v>38.110805911548425</v>
      </c>
    </row>
    <row r="14" spans="1:51" ht="0.7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5"/>
      <c r="AB14" s="157"/>
      <c r="AC14" s="158"/>
      <c r="AD14" s="158"/>
      <c r="AE14" s="159"/>
      <c r="AF14" s="169"/>
      <c r="AG14" s="170"/>
      <c r="AH14" s="170"/>
      <c r="AI14" s="170"/>
      <c r="AJ14" s="170"/>
      <c r="AK14" s="170"/>
      <c r="AL14" s="170"/>
      <c r="AM14" s="170"/>
      <c r="AN14" s="171"/>
      <c r="AO14" s="169"/>
      <c r="AP14" s="170"/>
      <c r="AQ14" s="170"/>
      <c r="AR14" s="170"/>
      <c r="AS14" s="170"/>
      <c r="AT14" s="170"/>
      <c r="AU14" s="170"/>
      <c r="AV14" s="170"/>
      <c r="AW14" s="172"/>
      <c r="AX14" s="202"/>
      <c r="AY14">
        <f t="shared" si="1"/>
        <v>0</v>
      </c>
    </row>
    <row r="15" spans="1:51" ht="12.75" hidden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5"/>
      <c r="AB15" s="157" t="s">
        <v>37</v>
      </c>
      <c r="AC15" s="158"/>
      <c r="AD15" s="158"/>
      <c r="AE15" s="159"/>
      <c r="AF15" s="190">
        <v>21</v>
      </c>
      <c r="AG15" s="191"/>
      <c r="AH15" s="191"/>
      <c r="AI15" s="191"/>
      <c r="AJ15" s="191"/>
      <c r="AK15" s="191"/>
      <c r="AL15" s="191"/>
      <c r="AM15" s="191"/>
      <c r="AN15" s="192"/>
      <c r="AO15" s="190"/>
      <c r="AP15" s="191"/>
      <c r="AQ15" s="191"/>
      <c r="AR15" s="191"/>
      <c r="AS15" s="191"/>
      <c r="AT15" s="191"/>
      <c r="AU15" s="191"/>
      <c r="AV15" s="191"/>
      <c r="AW15" s="194"/>
      <c r="AX15" s="202"/>
      <c r="AY15">
        <f t="shared" si="1"/>
        <v>0</v>
      </c>
    </row>
    <row r="16" spans="1:51" ht="12.75">
      <c r="A16" s="216" t="s">
        <v>152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8"/>
      <c r="AB16" s="157" t="s">
        <v>38</v>
      </c>
      <c r="AC16" s="158"/>
      <c r="AD16" s="158"/>
      <c r="AE16" s="159"/>
      <c r="AF16" s="169"/>
      <c r="AG16" s="170"/>
      <c r="AH16" s="170"/>
      <c r="AI16" s="170"/>
      <c r="AJ16" s="170"/>
      <c r="AK16" s="170"/>
      <c r="AL16" s="170"/>
      <c r="AM16" s="170"/>
      <c r="AN16" s="171"/>
      <c r="AO16" s="169"/>
      <c r="AP16" s="170"/>
      <c r="AQ16" s="170"/>
      <c r="AR16" s="170"/>
      <c r="AS16" s="170"/>
      <c r="AT16" s="170"/>
      <c r="AU16" s="170"/>
      <c r="AV16" s="170"/>
      <c r="AW16" s="172"/>
      <c r="AX16">
        <f>AO15-AF15</f>
        <v>-21</v>
      </c>
      <c r="AY16">
        <f t="shared" si="1"/>
        <v>0.2077907685487893</v>
      </c>
    </row>
    <row r="17" spans="1:51" ht="12.75">
      <c r="A17" s="219" t="s">
        <v>43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1"/>
      <c r="AB17" s="157" t="s">
        <v>39</v>
      </c>
      <c r="AC17" s="158"/>
      <c r="AD17" s="158"/>
      <c r="AE17" s="159"/>
      <c r="AF17" s="26">
        <v>4672</v>
      </c>
      <c r="AG17" s="7"/>
      <c r="AH17" s="7"/>
      <c r="AI17" s="7"/>
      <c r="AJ17" s="7"/>
      <c r="AK17" s="7"/>
      <c r="AL17" s="7"/>
      <c r="AM17" s="7"/>
      <c r="AN17" s="27"/>
      <c r="AO17" s="26">
        <v>3543.17</v>
      </c>
      <c r="AP17" s="7"/>
      <c r="AQ17" s="7"/>
      <c r="AR17" s="7"/>
      <c r="AS17" s="7"/>
      <c r="AT17" s="7"/>
      <c r="AU17" s="7"/>
      <c r="AV17" s="7"/>
      <c r="AW17" s="28"/>
      <c r="AX17">
        <f>AO17-AF17</f>
        <v>-1128.83</v>
      </c>
      <c r="AY17">
        <f t="shared" si="1"/>
        <v>11.169545393377609</v>
      </c>
    </row>
    <row r="18" spans="1:51" ht="13.5" thickBot="1">
      <c r="A18" s="222" t="s">
        <v>44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4"/>
      <c r="AB18" s="157" t="s">
        <v>40</v>
      </c>
      <c r="AC18" s="158"/>
      <c r="AD18" s="158"/>
      <c r="AE18" s="159"/>
      <c r="AF18" s="26"/>
      <c r="AG18" s="7"/>
      <c r="AH18" s="7"/>
      <c r="AI18" s="7"/>
      <c r="AJ18" s="7"/>
      <c r="AK18" s="7"/>
      <c r="AL18" s="7"/>
      <c r="AM18" s="7"/>
      <c r="AN18" s="27"/>
      <c r="AO18" s="26">
        <v>2091.18</v>
      </c>
      <c r="AP18" s="7"/>
      <c r="AQ18" s="7"/>
      <c r="AR18" s="7"/>
      <c r="AS18" s="7"/>
      <c r="AT18" s="7"/>
      <c r="AU18" s="7"/>
      <c r="AV18" s="7"/>
      <c r="AW18" s="28"/>
      <c r="AX18" s="49">
        <f>AO18-AF18</f>
        <v>2091.18</v>
      </c>
      <c r="AY18">
        <f t="shared" si="1"/>
        <v>-20.691804732088436</v>
      </c>
    </row>
    <row r="19" spans="1:51" ht="13.5" thickBot="1">
      <c r="A19" s="142" t="s">
        <v>95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5" t="s">
        <v>41</v>
      </c>
      <c r="AC19" s="146"/>
      <c r="AD19" s="146"/>
      <c r="AE19" s="147"/>
      <c r="AF19" s="26">
        <v>24290</v>
      </c>
      <c r="AG19" s="7"/>
      <c r="AH19" s="7"/>
      <c r="AI19" s="7"/>
      <c r="AJ19" s="7"/>
      <c r="AK19" s="7"/>
      <c r="AL19" s="7"/>
      <c r="AM19" s="7"/>
      <c r="AN19" s="27"/>
      <c r="AO19" s="26">
        <v>18718.25</v>
      </c>
      <c r="AP19" s="7"/>
      <c r="AQ19" s="7"/>
      <c r="AR19" s="7"/>
      <c r="AS19" s="7"/>
      <c r="AT19" s="7"/>
      <c r="AU19" s="7"/>
      <c r="AV19" s="7"/>
      <c r="AW19" s="28"/>
      <c r="AX19" s="49">
        <f>AO19-AF19</f>
        <v>-5571.75</v>
      </c>
      <c r="AY19">
        <f t="shared" si="1"/>
        <v>55.131343555319845</v>
      </c>
    </row>
    <row r="20" spans="1:51" ht="13.5" thickBot="1">
      <c r="A20" s="149" t="s">
        <v>113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1" t="s">
        <v>42</v>
      </c>
      <c r="AC20" s="152"/>
      <c r="AD20" s="152"/>
      <c r="AE20" s="153"/>
      <c r="AF20" s="26">
        <v>126665</v>
      </c>
      <c r="AG20" s="7"/>
      <c r="AH20" s="7"/>
      <c r="AI20" s="7"/>
      <c r="AJ20" s="7"/>
      <c r="AK20" s="7"/>
      <c r="AL20" s="7"/>
      <c r="AM20" s="7"/>
      <c r="AN20" s="27"/>
      <c r="AO20" s="26">
        <v>116558.68</v>
      </c>
      <c r="AP20" s="7"/>
      <c r="AQ20" s="7"/>
      <c r="AR20" s="7"/>
      <c r="AS20" s="7"/>
      <c r="AT20" s="7"/>
      <c r="AU20" s="7"/>
      <c r="AV20" s="7"/>
      <c r="AW20" s="28"/>
      <c r="AX20">
        <f>AO20-AF20</f>
        <v>-10106.320000000007</v>
      </c>
      <c r="AY20">
        <f t="shared" si="1"/>
        <v>100.00000000000007</v>
      </c>
    </row>
    <row r="21" spans="32:49" ht="12.75">
      <c r="AF21" s="26"/>
      <c r="AG21" s="7"/>
      <c r="AH21" s="7"/>
      <c r="AI21" s="7"/>
      <c r="AJ21" s="7"/>
      <c r="AK21" s="7"/>
      <c r="AL21" s="7"/>
      <c r="AM21" s="7"/>
      <c r="AN21" s="27"/>
      <c r="AO21" s="26"/>
      <c r="AP21" s="7"/>
      <c r="AQ21" s="7"/>
      <c r="AR21" s="7"/>
      <c r="AS21" s="7"/>
      <c r="AT21" s="7"/>
      <c r="AU21" s="7"/>
      <c r="AV21" s="7"/>
      <c r="AW21" s="28"/>
    </row>
    <row r="22" spans="32:49" ht="12.75">
      <c r="AF22" s="26"/>
      <c r="AG22" s="7"/>
      <c r="AH22" s="7"/>
      <c r="AI22" s="7"/>
      <c r="AJ22" s="7"/>
      <c r="AK22" s="7"/>
      <c r="AL22" s="7"/>
      <c r="AM22" s="7"/>
      <c r="AN22" s="27"/>
      <c r="AO22" s="26"/>
      <c r="AP22" s="7"/>
      <c r="AQ22" s="7"/>
      <c r="AR22" s="7"/>
      <c r="AS22" s="7"/>
      <c r="AT22" s="7"/>
      <c r="AU22" s="7"/>
      <c r="AV22" s="7"/>
      <c r="AW22" s="28"/>
    </row>
    <row r="23" spans="32:49" ht="13.5" customHeight="1">
      <c r="AF23" s="190"/>
      <c r="AG23" s="191"/>
      <c r="AH23" s="191"/>
      <c r="AI23" s="191"/>
      <c r="AJ23" s="191"/>
      <c r="AK23" s="191"/>
      <c r="AL23" s="191"/>
      <c r="AM23" s="191"/>
      <c r="AN23" s="192"/>
      <c r="AO23" s="190"/>
      <c r="AP23" s="191"/>
      <c r="AQ23" s="191"/>
      <c r="AR23" s="191"/>
      <c r="AS23" s="191"/>
      <c r="AT23" s="191"/>
      <c r="AU23" s="191"/>
      <c r="AV23" s="191"/>
      <c r="AW23" s="194"/>
    </row>
    <row r="24" spans="32:49" ht="13.5" customHeight="1">
      <c r="AF24" s="193"/>
      <c r="AG24" s="163"/>
      <c r="AH24" s="163"/>
      <c r="AI24" s="163"/>
      <c r="AJ24" s="163"/>
      <c r="AK24" s="163"/>
      <c r="AL24" s="163"/>
      <c r="AM24" s="163"/>
      <c r="AN24" s="164"/>
      <c r="AO24" s="193"/>
      <c r="AP24" s="163"/>
      <c r="AQ24" s="163"/>
      <c r="AR24" s="163"/>
      <c r="AS24" s="163"/>
      <c r="AT24" s="163"/>
      <c r="AU24" s="163"/>
      <c r="AV24" s="163"/>
      <c r="AW24" s="165"/>
    </row>
    <row r="25" spans="32:52" ht="12.75">
      <c r="AF25" s="169"/>
      <c r="AG25" s="170"/>
      <c r="AH25" s="170"/>
      <c r="AI25" s="170"/>
      <c r="AJ25" s="170"/>
      <c r="AK25" s="170"/>
      <c r="AL25" s="170"/>
      <c r="AM25" s="170"/>
      <c r="AN25" s="171"/>
      <c r="AO25" s="169"/>
      <c r="AP25" s="170"/>
      <c r="AQ25" s="170"/>
      <c r="AR25" s="170"/>
      <c r="AS25" s="170"/>
      <c r="AT25" s="170"/>
      <c r="AU25" s="170"/>
      <c r="AV25" s="170"/>
      <c r="AW25" s="172"/>
      <c r="AY25" s="51"/>
      <c r="AZ25" s="51"/>
    </row>
    <row r="26" spans="32:53" ht="12.75">
      <c r="AF26" s="121"/>
      <c r="AG26" s="122"/>
      <c r="AH26" s="122"/>
      <c r="AI26" s="122"/>
      <c r="AJ26" s="122"/>
      <c r="AK26" s="122"/>
      <c r="AL26" s="122"/>
      <c r="AM26" s="122"/>
      <c r="AN26" s="123"/>
      <c r="AO26" s="121"/>
      <c r="AP26" s="122"/>
      <c r="AQ26" s="122"/>
      <c r="AR26" s="122"/>
      <c r="AS26" s="122"/>
      <c r="AT26" s="122"/>
      <c r="AU26" s="122"/>
      <c r="AV26" s="122"/>
      <c r="AW26" s="123"/>
      <c r="AY26" s="51"/>
      <c r="AZ26" s="51"/>
      <c r="BA26" s="51"/>
    </row>
    <row r="27" spans="32:49" ht="12.75">
      <c r="AF27" s="121"/>
      <c r="AG27" s="122"/>
      <c r="AH27" s="122"/>
      <c r="AI27" s="122"/>
      <c r="AJ27" s="122"/>
      <c r="AK27" s="122"/>
      <c r="AL27" s="122"/>
      <c r="AM27" s="122"/>
      <c r="AN27" s="123"/>
      <c r="AO27" s="121"/>
      <c r="AP27" s="122"/>
      <c r="AQ27" s="122"/>
      <c r="AR27" s="122"/>
      <c r="AS27" s="122"/>
      <c r="AT27" s="122"/>
      <c r="AU27" s="122"/>
      <c r="AV27" s="122"/>
      <c r="AW27" s="123"/>
    </row>
    <row r="28" spans="32:49" ht="13.5" thickBot="1">
      <c r="AF28" s="193"/>
      <c r="AG28" s="163"/>
      <c r="AH28" s="163"/>
      <c r="AI28" s="163"/>
      <c r="AJ28" s="163"/>
      <c r="AK28" s="163"/>
      <c r="AL28" s="163"/>
      <c r="AM28" s="163"/>
      <c r="AN28" s="164"/>
      <c r="AO28" s="193"/>
      <c r="AP28" s="163"/>
      <c r="AQ28" s="163"/>
      <c r="AR28" s="163"/>
      <c r="AS28" s="163"/>
      <c r="AT28" s="163"/>
      <c r="AU28" s="163"/>
      <c r="AV28" s="163"/>
      <c r="AW28" s="165"/>
    </row>
    <row r="29" spans="32:49" ht="13.5" thickBot="1">
      <c r="AF29" s="107"/>
      <c r="AG29" s="108"/>
      <c r="AH29" s="108"/>
      <c r="AI29" s="108"/>
      <c r="AJ29" s="108"/>
      <c r="AK29" s="108"/>
      <c r="AL29" s="108"/>
      <c r="AM29" s="108"/>
      <c r="AN29" s="109"/>
      <c r="AO29" s="107"/>
      <c r="AP29" s="108"/>
      <c r="AQ29" s="108"/>
      <c r="AR29" s="108"/>
      <c r="AS29" s="108"/>
      <c r="AT29" s="108"/>
      <c r="AU29" s="108"/>
      <c r="AV29" s="108"/>
      <c r="AW29" s="148"/>
    </row>
    <row r="30" spans="32:49" ht="13.5" thickBot="1">
      <c r="AF30" s="89"/>
      <c r="AG30" s="90"/>
      <c r="AH30" s="90"/>
      <c r="AI30" s="90"/>
      <c r="AJ30" s="90"/>
      <c r="AK30" s="90"/>
      <c r="AL30" s="90"/>
      <c r="AM30" s="90"/>
      <c r="AN30" s="91"/>
      <c r="AO30" s="89"/>
      <c r="AP30" s="90"/>
      <c r="AQ30" s="90"/>
      <c r="AR30" s="90"/>
      <c r="AS30" s="90"/>
      <c r="AT30" s="90"/>
      <c r="AU30" s="90"/>
      <c r="AV30" s="90"/>
      <c r="AW30" s="92"/>
    </row>
  </sheetData>
  <mergeCells count="71">
    <mergeCell ref="AF29:AN29"/>
    <mergeCell ref="AO29:AW29"/>
    <mergeCell ref="A1:AB1"/>
    <mergeCell ref="A16:AA16"/>
    <mergeCell ref="AB16:AE16"/>
    <mergeCell ref="AF26:AN26"/>
    <mergeCell ref="AO26:AW26"/>
    <mergeCell ref="A17:AA17"/>
    <mergeCell ref="AB17:AE17"/>
    <mergeCell ref="A18:AA18"/>
    <mergeCell ref="AB18:AE18"/>
    <mergeCell ref="A19:AA19"/>
    <mergeCell ref="AB19:AE19"/>
    <mergeCell ref="AF15:AN16"/>
    <mergeCell ref="AO15:AW16"/>
    <mergeCell ref="AX13:AX15"/>
    <mergeCell ref="AB14:AE14"/>
    <mergeCell ref="AB13:AE13"/>
    <mergeCell ref="AB15:AE15"/>
    <mergeCell ref="A11:AA11"/>
    <mergeCell ref="AB11:AE11"/>
    <mergeCell ref="A12:AA12"/>
    <mergeCell ref="AB12:AE12"/>
    <mergeCell ref="AF9:AN9"/>
    <mergeCell ref="AO9:AW9"/>
    <mergeCell ref="AF13:AN14"/>
    <mergeCell ref="AO13:AW14"/>
    <mergeCell ref="A9:AA9"/>
    <mergeCell ref="AB9:AE9"/>
    <mergeCell ref="A10:AA10"/>
    <mergeCell ref="AB10:AE10"/>
    <mergeCell ref="A8:AA8"/>
    <mergeCell ref="AB8:AE8"/>
    <mergeCell ref="AF8:AN8"/>
    <mergeCell ref="AO8:AW8"/>
    <mergeCell ref="A7:AA7"/>
    <mergeCell ref="AB7:AE7"/>
    <mergeCell ref="AF7:AN7"/>
    <mergeCell ref="AO7:AW7"/>
    <mergeCell ref="A6:AA6"/>
    <mergeCell ref="AB6:AE6"/>
    <mergeCell ref="AF6:AN6"/>
    <mergeCell ref="AO6:AW6"/>
    <mergeCell ref="AZ10:AZ11"/>
    <mergeCell ref="A13:AA15"/>
    <mergeCell ref="A4:AA4"/>
    <mergeCell ref="AB4:AE4"/>
    <mergeCell ref="AF4:AN4"/>
    <mergeCell ref="AO4:AW4"/>
    <mergeCell ref="A5:AA5"/>
    <mergeCell ref="AB5:AE5"/>
    <mergeCell ref="AF5:AN5"/>
    <mergeCell ref="AO5:AW5"/>
    <mergeCell ref="AF2:AN2"/>
    <mergeCell ref="AO2:AW2"/>
    <mergeCell ref="AF3:AN3"/>
    <mergeCell ref="AO3:AW3"/>
    <mergeCell ref="A2:AA2"/>
    <mergeCell ref="AB2:AE2"/>
    <mergeCell ref="A3:AA3"/>
    <mergeCell ref="AB3:AE3"/>
    <mergeCell ref="A20:AA20"/>
    <mergeCell ref="AB20:AE20"/>
    <mergeCell ref="AF30:AN30"/>
    <mergeCell ref="AO30:AW30"/>
    <mergeCell ref="AF23:AN25"/>
    <mergeCell ref="AO23:AW25"/>
    <mergeCell ref="AF27:AN27"/>
    <mergeCell ref="AO27:AW27"/>
    <mergeCell ref="AF28:AN28"/>
    <mergeCell ref="AO28:AW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F90"/>
  <sheetViews>
    <sheetView zoomScale="75" zoomScaleNormal="75" workbookViewId="0" topLeftCell="A16">
      <selection activeCell="BF76" sqref="BF76"/>
    </sheetView>
  </sheetViews>
  <sheetFormatPr defaultColWidth="9.00390625" defaultRowHeight="12.75"/>
  <cols>
    <col min="1" max="26" width="1.75390625" style="1" customWidth="1"/>
    <col min="27" max="27" width="1.37890625" style="1" customWidth="1"/>
    <col min="28" max="28" width="3.25390625" style="1" hidden="1" customWidth="1"/>
    <col min="29" max="57" width="1.75390625" style="1" customWidth="1"/>
    <col min="58" max="58" width="19.25390625" style="1" customWidth="1"/>
    <col min="59" max="16384" width="1.75390625" style="1" customWidth="1"/>
  </cols>
  <sheetData>
    <row r="1" ht="11.25">
      <c r="AX1" s="2" t="s">
        <v>90</v>
      </c>
    </row>
    <row r="2" ht="11.25">
      <c r="AX2" s="2" t="s">
        <v>91</v>
      </c>
    </row>
    <row r="3" ht="11.25">
      <c r="AX3" s="2" t="s">
        <v>92</v>
      </c>
    </row>
    <row r="4" spans="1:50" s="4" customFormat="1" ht="15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4</v>
      </c>
      <c r="L5" s="170" t="s">
        <v>264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259">
        <v>20</v>
      </c>
      <c r="Y5" s="259"/>
      <c r="Z5" s="260"/>
      <c r="AA5" s="260"/>
      <c r="AB5" s="21" t="s">
        <v>67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261" t="s">
        <v>1</v>
      </c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10</v>
      </c>
      <c r="AL6" s="10"/>
      <c r="AM6" s="246" t="s">
        <v>2</v>
      </c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11</v>
      </c>
      <c r="AL7" s="10"/>
      <c r="AM7" s="243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</row>
    <row r="8" spans="1:50" s="9" customFormat="1" ht="13.5" customHeight="1">
      <c r="A8" s="10" t="s">
        <v>5</v>
      </c>
      <c r="B8" s="10"/>
      <c r="C8" s="10"/>
      <c r="D8" s="10"/>
      <c r="E8" s="10"/>
      <c r="F8" s="10"/>
      <c r="G8" s="10"/>
      <c r="H8" s="244" t="s">
        <v>263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2"/>
      <c r="AH8" s="13"/>
      <c r="AI8" s="10"/>
      <c r="AJ8" s="10"/>
      <c r="AK8" s="11" t="s">
        <v>6</v>
      </c>
      <c r="AL8" s="10"/>
      <c r="AM8" s="243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s="9" customFormat="1" ht="13.5" customHeight="1">
      <c r="A9" s="10" t="s">
        <v>7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13"/>
      <c r="AJ9" s="10"/>
      <c r="AK9" s="11" t="s">
        <v>12</v>
      </c>
      <c r="AL9" s="10"/>
      <c r="AM9" s="243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9" customFormat="1" ht="13.5" customHeight="1">
      <c r="A10" s="10" t="s">
        <v>8</v>
      </c>
      <c r="B10" s="10"/>
      <c r="C10" s="10"/>
      <c r="D10" s="10"/>
      <c r="E10" s="10"/>
      <c r="F10" s="10"/>
      <c r="G10" s="10"/>
      <c r="H10" s="13"/>
      <c r="I10" s="13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12"/>
      <c r="AH10" s="13"/>
      <c r="AI10" s="10"/>
      <c r="AJ10" s="10"/>
      <c r="AK10" s="11" t="s">
        <v>74</v>
      </c>
      <c r="AL10" s="10"/>
      <c r="AM10" s="243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s="9" customFormat="1" ht="13.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14"/>
      <c r="AM11" s="243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s="9" customFormat="1" ht="13.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10"/>
      <c r="AE12" s="10"/>
      <c r="AF12" s="10"/>
      <c r="AG12" s="10"/>
      <c r="AH12" s="10"/>
      <c r="AI12" s="10"/>
      <c r="AJ12" s="10"/>
      <c r="AK12" s="11" t="s">
        <v>13</v>
      </c>
      <c r="AL12" s="10"/>
      <c r="AM12" s="243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s="9" customFormat="1" ht="13.5" customHeight="1" thickBot="1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15</v>
      </c>
      <c r="AL13" s="10"/>
      <c r="AM13" s="252" t="s">
        <v>3</v>
      </c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4"/>
    </row>
    <row r="14" spans="1:50" s="9" customFormat="1" ht="13.5" customHeight="1">
      <c r="A14" s="10" t="s">
        <v>114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16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55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7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17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50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251"/>
    </row>
    <row r="18" s="5" customFormat="1" ht="12.75"/>
    <row r="19" s="5" customFormat="1" ht="12.75"/>
    <row r="20" spans="36:46" s="5" customFormat="1" ht="12.75">
      <c r="AJ20" s="5" t="s">
        <v>132</v>
      </c>
      <c r="AT20" s="5" t="s">
        <v>133</v>
      </c>
    </row>
    <row r="21" spans="1:50" s="9" customFormat="1" ht="12">
      <c r="A21" s="200" t="s">
        <v>18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 t="s">
        <v>111</v>
      </c>
      <c r="AD21" s="200"/>
      <c r="AE21" s="200"/>
      <c r="AF21" s="200"/>
      <c r="AG21" s="200" t="s">
        <v>134</v>
      </c>
      <c r="AH21" s="200"/>
      <c r="AI21" s="200"/>
      <c r="AJ21" s="200"/>
      <c r="AK21" s="200"/>
      <c r="AL21" s="200"/>
      <c r="AM21" s="200"/>
      <c r="AN21" s="200"/>
      <c r="AO21" s="200"/>
      <c r="AP21" s="200" t="s">
        <v>69</v>
      </c>
      <c r="AQ21" s="200"/>
      <c r="AR21" s="200"/>
      <c r="AS21" s="200"/>
      <c r="AT21" s="200"/>
      <c r="AU21" s="200"/>
      <c r="AV21" s="200"/>
      <c r="AW21" s="200"/>
      <c r="AX21" s="200"/>
    </row>
    <row r="22" spans="1:50" s="9" customFormat="1" ht="12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 t="s">
        <v>112</v>
      </c>
      <c r="AD22" s="239"/>
      <c r="AE22" s="239"/>
      <c r="AF22" s="239"/>
      <c r="AG22" s="239" t="s">
        <v>68</v>
      </c>
      <c r="AH22" s="239"/>
      <c r="AI22" s="239"/>
      <c r="AJ22" s="239"/>
      <c r="AK22" s="239"/>
      <c r="AL22" s="239"/>
      <c r="AM22" s="239"/>
      <c r="AN22" s="239"/>
      <c r="AO22" s="239"/>
      <c r="AP22" s="239" t="s">
        <v>70</v>
      </c>
      <c r="AQ22" s="239"/>
      <c r="AR22" s="239"/>
      <c r="AS22" s="239"/>
      <c r="AT22" s="239"/>
      <c r="AU22" s="239"/>
      <c r="AV22" s="239"/>
      <c r="AW22" s="239"/>
      <c r="AX22" s="239"/>
    </row>
    <row r="23" spans="1:50" s="9" customFormat="1" ht="12.75" thickBot="1">
      <c r="A23" s="200">
        <v>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>
        <v>2</v>
      </c>
      <c r="AD23" s="200"/>
      <c r="AE23" s="200"/>
      <c r="AF23" s="200"/>
      <c r="AG23" s="200">
        <v>3</v>
      </c>
      <c r="AH23" s="200"/>
      <c r="AI23" s="200"/>
      <c r="AJ23" s="200"/>
      <c r="AK23" s="200"/>
      <c r="AL23" s="200"/>
      <c r="AM23" s="200"/>
      <c r="AN23" s="200"/>
      <c r="AO23" s="200"/>
      <c r="AP23" s="200">
        <v>4</v>
      </c>
      <c r="AQ23" s="200"/>
      <c r="AR23" s="200"/>
      <c r="AS23" s="200"/>
      <c r="AT23" s="200"/>
      <c r="AU23" s="200"/>
      <c r="AV23" s="200"/>
      <c r="AW23" s="200"/>
      <c r="AX23" s="200"/>
    </row>
    <row r="24" spans="1:50" s="5" customFormat="1" ht="12.75">
      <c r="A24" s="201" t="s">
        <v>27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45"/>
      <c r="AD24" s="146"/>
      <c r="AE24" s="146"/>
      <c r="AF24" s="147"/>
      <c r="AG24" s="107"/>
      <c r="AH24" s="108"/>
      <c r="AI24" s="108"/>
      <c r="AJ24" s="108"/>
      <c r="AK24" s="108"/>
      <c r="AL24" s="108"/>
      <c r="AM24" s="108"/>
      <c r="AN24" s="108"/>
      <c r="AO24" s="109"/>
      <c r="AP24" s="107"/>
      <c r="AQ24" s="108"/>
      <c r="AR24" s="108"/>
      <c r="AS24" s="108"/>
      <c r="AT24" s="108"/>
      <c r="AU24" s="108"/>
      <c r="AV24" s="108"/>
      <c r="AW24" s="108"/>
      <c r="AX24" s="148"/>
    </row>
    <row r="25" spans="1:50" s="5" customFormat="1" ht="12.75">
      <c r="A25" s="225" t="s">
        <v>75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157" t="s">
        <v>19</v>
      </c>
      <c r="AD25" s="158"/>
      <c r="AE25" s="158"/>
      <c r="AF25" s="159"/>
      <c r="AG25" s="169"/>
      <c r="AH25" s="170"/>
      <c r="AI25" s="170"/>
      <c r="AJ25" s="170"/>
      <c r="AK25" s="170"/>
      <c r="AL25" s="170"/>
      <c r="AM25" s="170"/>
      <c r="AN25" s="170"/>
      <c r="AO25" s="171"/>
      <c r="AP25" s="169"/>
      <c r="AQ25" s="170"/>
      <c r="AR25" s="170"/>
      <c r="AS25" s="170"/>
      <c r="AT25" s="170"/>
      <c r="AU25" s="170"/>
      <c r="AV25" s="170"/>
      <c r="AW25" s="170"/>
      <c r="AX25" s="172"/>
    </row>
    <row r="26" spans="1:50" s="5" customFormat="1" ht="15" customHeight="1">
      <c r="A26" s="166" t="s">
        <v>76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  <c r="AC26" s="206" t="s">
        <v>20</v>
      </c>
      <c r="AD26" s="207"/>
      <c r="AE26" s="207"/>
      <c r="AF26" s="207"/>
      <c r="AG26" s="139">
        <v>95579</v>
      </c>
      <c r="AH26" s="139"/>
      <c r="AI26" s="139"/>
      <c r="AJ26" s="139"/>
      <c r="AK26" s="139"/>
      <c r="AL26" s="139"/>
      <c r="AM26" s="139"/>
      <c r="AN26" s="139"/>
      <c r="AO26" s="139"/>
      <c r="AP26" s="139">
        <v>94295.57</v>
      </c>
      <c r="AQ26" s="139"/>
      <c r="AR26" s="139"/>
      <c r="AS26" s="139"/>
      <c r="AT26" s="139"/>
      <c r="AU26" s="139"/>
      <c r="AV26" s="139"/>
      <c r="AW26" s="139"/>
      <c r="AX26" s="140"/>
    </row>
    <row r="27" spans="1:50" s="5" customFormat="1" ht="15" customHeight="1">
      <c r="A27" s="80" t="s">
        <v>135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8"/>
      <c r="AC27" s="267"/>
      <c r="AD27" s="264"/>
      <c r="AE27" s="264"/>
      <c r="AF27" s="265"/>
      <c r="AG27" s="121"/>
      <c r="AH27" s="264"/>
      <c r="AI27" s="264"/>
      <c r="AJ27" s="264"/>
      <c r="AK27" s="264"/>
      <c r="AL27" s="264"/>
      <c r="AM27" s="264"/>
      <c r="AN27" s="264"/>
      <c r="AO27" s="265"/>
      <c r="AP27" s="121"/>
      <c r="AQ27" s="264"/>
      <c r="AR27" s="264"/>
      <c r="AS27" s="264"/>
      <c r="AT27" s="264"/>
      <c r="AU27" s="264"/>
      <c r="AV27" s="264"/>
      <c r="AW27" s="264"/>
      <c r="AX27" s="266"/>
    </row>
    <row r="28" spans="1:50" s="5" customFormat="1" ht="42.75" customHeight="1">
      <c r="A28" s="80" t="s">
        <v>136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  <c r="AC28" s="267" t="s">
        <v>176</v>
      </c>
      <c r="AD28" s="264"/>
      <c r="AE28" s="264"/>
      <c r="AF28" s="265"/>
      <c r="AG28" s="121">
        <v>6</v>
      </c>
      <c r="AH28" s="122"/>
      <c r="AI28" s="122"/>
      <c r="AJ28" s="122"/>
      <c r="AK28" s="122"/>
      <c r="AL28" s="122"/>
      <c r="AM28" s="122"/>
      <c r="AN28" s="122"/>
      <c r="AO28" s="123"/>
      <c r="AP28" s="121"/>
      <c r="AQ28" s="264"/>
      <c r="AR28" s="264"/>
      <c r="AS28" s="264"/>
      <c r="AT28" s="264"/>
      <c r="AU28" s="264"/>
      <c r="AV28" s="264"/>
      <c r="AW28" s="264"/>
      <c r="AX28" s="266"/>
    </row>
    <row r="29" spans="1:50" s="5" customFormat="1" ht="15" customHeight="1">
      <c r="A29" s="80" t="s">
        <v>137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8"/>
      <c r="AC29" s="267" t="s">
        <v>177</v>
      </c>
      <c r="AD29" s="264"/>
      <c r="AE29" s="264"/>
      <c r="AF29" s="265"/>
      <c r="AG29" s="121">
        <v>94269</v>
      </c>
      <c r="AH29" s="122"/>
      <c r="AI29" s="122"/>
      <c r="AJ29" s="122"/>
      <c r="AK29" s="122"/>
      <c r="AL29" s="122"/>
      <c r="AM29" s="122"/>
      <c r="AN29" s="122"/>
      <c r="AO29" s="123"/>
      <c r="AP29" s="121"/>
      <c r="AQ29" s="264"/>
      <c r="AR29" s="264"/>
      <c r="AS29" s="264"/>
      <c r="AT29" s="264"/>
      <c r="AU29" s="264"/>
      <c r="AV29" s="264"/>
      <c r="AW29" s="264"/>
      <c r="AX29" s="266"/>
    </row>
    <row r="30" spans="1:50" s="5" customFormat="1" ht="15" customHeight="1">
      <c r="A30" s="80" t="s">
        <v>138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8"/>
      <c r="AC30" s="267" t="s">
        <v>178</v>
      </c>
      <c r="AD30" s="264"/>
      <c r="AE30" s="264"/>
      <c r="AF30" s="265"/>
      <c r="AG30" s="121">
        <v>1304</v>
      </c>
      <c r="AH30" s="122"/>
      <c r="AI30" s="122"/>
      <c r="AJ30" s="122"/>
      <c r="AK30" s="122"/>
      <c r="AL30" s="122"/>
      <c r="AM30" s="122"/>
      <c r="AN30" s="122"/>
      <c r="AO30" s="123"/>
      <c r="AP30" s="121"/>
      <c r="AQ30" s="264"/>
      <c r="AR30" s="264"/>
      <c r="AS30" s="264"/>
      <c r="AT30" s="264"/>
      <c r="AU30" s="264"/>
      <c r="AV30" s="264"/>
      <c r="AW30" s="264"/>
      <c r="AX30" s="266"/>
    </row>
    <row r="31" spans="1:50" s="5" customFormat="1" ht="15" customHeight="1">
      <c r="A31" s="167" t="s">
        <v>77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206" t="s">
        <v>21</v>
      </c>
      <c r="AD31" s="207"/>
      <c r="AE31" s="207"/>
      <c r="AF31" s="207"/>
      <c r="AG31" s="139">
        <v>6707</v>
      </c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</row>
    <row r="32" spans="1:50" s="5" customFormat="1" ht="15" customHeight="1">
      <c r="A32" s="168" t="s">
        <v>135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8"/>
      <c r="AC32" s="267"/>
      <c r="AD32" s="264"/>
      <c r="AE32" s="264"/>
      <c r="AF32" s="265"/>
      <c r="AG32" s="121"/>
      <c r="AH32" s="122"/>
      <c r="AI32" s="122"/>
      <c r="AJ32" s="122"/>
      <c r="AK32" s="122"/>
      <c r="AL32" s="122"/>
      <c r="AM32" s="122"/>
      <c r="AN32" s="122"/>
      <c r="AO32" s="123"/>
      <c r="AP32" s="121"/>
      <c r="AQ32" s="264"/>
      <c r="AR32" s="264"/>
      <c r="AS32" s="264"/>
      <c r="AT32" s="264"/>
      <c r="AU32" s="264"/>
      <c r="AV32" s="264"/>
      <c r="AW32" s="264"/>
      <c r="AX32" s="266"/>
    </row>
    <row r="33" spans="1:50" s="5" customFormat="1" ht="15" customHeight="1">
      <c r="A33" s="168" t="s">
        <v>139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8"/>
      <c r="AC33" s="267" t="s">
        <v>179</v>
      </c>
      <c r="AD33" s="264"/>
      <c r="AE33" s="264"/>
      <c r="AF33" s="265"/>
      <c r="AG33" s="121">
        <v>810</v>
      </c>
      <c r="AH33" s="122"/>
      <c r="AI33" s="122"/>
      <c r="AJ33" s="122"/>
      <c r="AK33" s="122"/>
      <c r="AL33" s="122"/>
      <c r="AM33" s="122"/>
      <c r="AN33" s="122"/>
      <c r="AO33" s="123"/>
      <c r="AP33" s="121"/>
      <c r="AQ33" s="264"/>
      <c r="AR33" s="264"/>
      <c r="AS33" s="264"/>
      <c r="AT33" s="264"/>
      <c r="AU33" s="264"/>
      <c r="AV33" s="264"/>
      <c r="AW33" s="264"/>
      <c r="AX33" s="266"/>
    </row>
    <row r="34" spans="1:50" s="5" customFormat="1" ht="15" customHeight="1">
      <c r="A34" s="168" t="s">
        <v>140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267" t="s">
        <v>180</v>
      </c>
      <c r="AD34" s="264"/>
      <c r="AE34" s="264"/>
      <c r="AF34" s="265"/>
      <c r="AG34" s="121">
        <v>5897</v>
      </c>
      <c r="AH34" s="264"/>
      <c r="AI34" s="264"/>
      <c r="AJ34" s="264"/>
      <c r="AK34" s="264"/>
      <c r="AL34" s="264"/>
      <c r="AM34" s="264"/>
      <c r="AN34" s="264"/>
      <c r="AO34" s="265"/>
      <c r="AP34" s="121"/>
      <c r="AQ34" s="264"/>
      <c r="AR34" s="264"/>
      <c r="AS34" s="264"/>
      <c r="AT34" s="264"/>
      <c r="AU34" s="264"/>
      <c r="AV34" s="264"/>
      <c r="AW34" s="264"/>
      <c r="AX34" s="266"/>
    </row>
    <row r="35" spans="1:50" s="5" customFormat="1" ht="15" customHeight="1">
      <c r="A35" s="167" t="s">
        <v>78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206" t="s">
        <v>22</v>
      </c>
      <c r="AD35" s="207"/>
      <c r="AE35" s="207"/>
      <c r="AF35" s="207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40"/>
    </row>
    <row r="36" spans="1:50" s="5" customFormat="1" ht="15" customHeight="1">
      <c r="A36" s="167" t="s">
        <v>79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8"/>
      <c r="AC36" s="206" t="s">
        <v>23</v>
      </c>
      <c r="AD36" s="207"/>
      <c r="AE36" s="207"/>
      <c r="AF36" s="207"/>
      <c r="AG36" s="139">
        <v>87</v>
      </c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</row>
    <row r="37" spans="1:50" s="5" customFormat="1" ht="15" customHeight="1">
      <c r="A37" s="168" t="s">
        <v>135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8"/>
      <c r="AC37" s="267"/>
      <c r="AD37" s="264"/>
      <c r="AE37" s="264"/>
      <c r="AF37" s="265"/>
      <c r="AG37" s="121"/>
      <c r="AH37" s="122"/>
      <c r="AI37" s="122"/>
      <c r="AJ37" s="122"/>
      <c r="AK37" s="122"/>
      <c r="AL37" s="122"/>
      <c r="AM37" s="122"/>
      <c r="AN37" s="122"/>
      <c r="AO37" s="123"/>
      <c r="AP37" s="121"/>
      <c r="AQ37" s="264"/>
      <c r="AR37" s="264"/>
      <c r="AS37" s="264"/>
      <c r="AT37" s="264"/>
      <c r="AU37" s="264"/>
      <c r="AV37" s="264"/>
      <c r="AW37" s="264"/>
      <c r="AX37" s="266"/>
    </row>
    <row r="38" spans="1:50" s="5" customFormat="1" ht="15" customHeight="1">
      <c r="A38" s="168" t="s">
        <v>141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8"/>
      <c r="AC38" s="267" t="s">
        <v>181</v>
      </c>
      <c r="AD38" s="264"/>
      <c r="AE38" s="264"/>
      <c r="AF38" s="265"/>
      <c r="AG38" s="121">
        <v>26</v>
      </c>
      <c r="AH38" s="122"/>
      <c r="AI38" s="122"/>
      <c r="AJ38" s="122"/>
      <c r="AK38" s="122"/>
      <c r="AL38" s="122"/>
      <c r="AM38" s="122"/>
      <c r="AN38" s="122"/>
      <c r="AO38" s="123"/>
      <c r="AP38" s="121"/>
      <c r="AQ38" s="264"/>
      <c r="AR38" s="264"/>
      <c r="AS38" s="264"/>
      <c r="AT38" s="264"/>
      <c r="AU38" s="264"/>
      <c r="AV38" s="264"/>
      <c r="AW38" s="264"/>
      <c r="AX38" s="266"/>
    </row>
    <row r="39" spans="1:50" s="5" customFormat="1" ht="15" customHeight="1">
      <c r="A39" s="168" t="s">
        <v>142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8"/>
      <c r="AC39" s="267" t="s">
        <v>182</v>
      </c>
      <c r="AD39" s="264"/>
      <c r="AE39" s="264"/>
      <c r="AF39" s="265"/>
      <c r="AG39" s="121">
        <v>2</v>
      </c>
      <c r="AH39" s="122"/>
      <c r="AI39" s="122"/>
      <c r="AJ39" s="122"/>
      <c r="AK39" s="122"/>
      <c r="AL39" s="122"/>
      <c r="AM39" s="122"/>
      <c r="AN39" s="122"/>
      <c r="AO39" s="123"/>
      <c r="AP39" s="121"/>
      <c r="AQ39" s="264"/>
      <c r="AR39" s="264"/>
      <c r="AS39" s="264"/>
      <c r="AT39" s="264"/>
      <c r="AU39" s="264"/>
      <c r="AV39" s="264"/>
      <c r="AW39" s="264"/>
      <c r="AX39" s="266"/>
    </row>
    <row r="40" spans="1:50" s="5" customFormat="1" ht="15" customHeight="1">
      <c r="A40" s="168" t="s">
        <v>143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  <c r="AC40" s="267" t="s">
        <v>183</v>
      </c>
      <c r="AD40" s="264"/>
      <c r="AE40" s="264"/>
      <c r="AF40" s="265"/>
      <c r="AG40" s="121">
        <v>54</v>
      </c>
      <c r="AH40" s="122"/>
      <c r="AI40" s="122"/>
      <c r="AJ40" s="122"/>
      <c r="AK40" s="122"/>
      <c r="AL40" s="122"/>
      <c r="AM40" s="122"/>
      <c r="AN40" s="122"/>
      <c r="AO40" s="123"/>
      <c r="AP40" s="121"/>
      <c r="AQ40" s="264"/>
      <c r="AR40" s="264"/>
      <c r="AS40" s="264"/>
      <c r="AT40" s="264"/>
      <c r="AU40" s="264"/>
      <c r="AV40" s="264"/>
      <c r="AW40" s="264"/>
      <c r="AX40" s="266"/>
    </row>
    <row r="41" spans="1:50" s="5" customFormat="1" ht="30" customHeight="1">
      <c r="A41" s="80" t="s">
        <v>144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9"/>
      <c r="AC41" s="267" t="s">
        <v>184</v>
      </c>
      <c r="AD41" s="264"/>
      <c r="AE41" s="264"/>
      <c r="AF41" s="265"/>
      <c r="AG41" s="121"/>
      <c r="AH41" s="122"/>
      <c r="AI41" s="122"/>
      <c r="AJ41" s="122"/>
      <c r="AK41" s="122"/>
      <c r="AL41" s="122"/>
      <c r="AM41" s="122"/>
      <c r="AN41" s="122"/>
      <c r="AO41" s="123"/>
      <c r="AP41" s="121"/>
      <c r="AQ41" s="264"/>
      <c r="AR41" s="264"/>
      <c r="AS41" s="264"/>
      <c r="AT41" s="264"/>
      <c r="AU41" s="264"/>
      <c r="AV41" s="264"/>
      <c r="AW41" s="264"/>
      <c r="AX41" s="266"/>
    </row>
    <row r="42" spans="1:50" s="5" customFormat="1" ht="15" customHeight="1">
      <c r="A42" s="168" t="s">
        <v>145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67" t="s">
        <v>24</v>
      </c>
      <c r="AD42" s="264"/>
      <c r="AE42" s="264"/>
      <c r="AF42" s="265"/>
      <c r="AG42" s="121">
        <v>5</v>
      </c>
      <c r="AH42" s="122"/>
      <c r="AI42" s="122"/>
      <c r="AJ42" s="122"/>
      <c r="AK42" s="122"/>
      <c r="AL42" s="122"/>
      <c r="AM42" s="122"/>
      <c r="AN42" s="122"/>
      <c r="AO42" s="123"/>
      <c r="AP42" s="121"/>
      <c r="AQ42" s="264"/>
      <c r="AR42" s="264"/>
      <c r="AS42" s="264"/>
      <c r="AT42" s="264"/>
      <c r="AU42" s="264"/>
      <c r="AV42" s="264"/>
      <c r="AW42" s="264"/>
      <c r="AX42" s="266"/>
    </row>
    <row r="43" spans="1:50" s="5" customFormat="1" ht="15" customHeight="1">
      <c r="A43" s="167" t="s">
        <v>115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8"/>
      <c r="AC43" s="206" t="s">
        <v>185</v>
      </c>
      <c r="AD43" s="207"/>
      <c r="AE43" s="207"/>
      <c r="AF43" s="207"/>
      <c r="AG43" s="139">
        <v>2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</row>
    <row r="44" spans="1:50" s="5" customFormat="1" ht="15" customHeight="1" thickBot="1">
      <c r="A44" s="208" t="s">
        <v>29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187"/>
      <c r="AC44" s="196" t="s">
        <v>25</v>
      </c>
      <c r="AD44" s="197"/>
      <c r="AE44" s="197"/>
      <c r="AF44" s="197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>
        <v>3544.86</v>
      </c>
      <c r="AQ44" s="198"/>
      <c r="AR44" s="198"/>
      <c r="AS44" s="198"/>
      <c r="AT44" s="198"/>
      <c r="AU44" s="198"/>
      <c r="AV44" s="198"/>
      <c r="AW44" s="198"/>
      <c r="AX44" s="199"/>
    </row>
    <row r="45" spans="1:50" s="5" customFormat="1" ht="15" customHeight="1" thickBot="1">
      <c r="A45" s="137" t="s">
        <v>93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41"/>
      <c r="AC45" s="133" t="s">
        <v>26</v>
      </c>
      <c r="AD45" s="134"/>
      <c r="AE45" s="134"/>
      <c r="AF45" s="134"/>
      <c r="AG45" s="135">
        <f>AG26+AG36+AG43+AG31</f>
        <v>102375</v>
      </c>
      <c r="AH45" s="135"/>
      <c r="AI45" s="135"/>
      <c r="AJ45" s="135"/>
      <c r="AK45" s="135"/>
      <c r="AL45" s="135"/>
      <c r="AM45" s="135"/>
      <c r="AN45" s="135"/>
      <c r="AO45" s="135"/>
      <c r="AP45" s="135">
        <f>AP26+AP44</f>
        <v>97840.43000000001</v>
      </c>
      <c r="AQ45" s="135"/>
      <c r="AR45" s="135"/>
      <c r="AS45" s="135"/>
      <c r="AT45" s="135"/>
      <c r="AU45" s="135"/>
      <c r="AV45" s="135"/>
      <c r="AW45" s="135"/>
      <c r="AX45" s="136"/>
    </row>
    <row r="46" spans="1:50" s="5" customFormat="1" ht="12.75">
      <c r="A46" s="100" t="s">
        <v>31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57"/>
      <c r="AD46" s="158"/>
      <c r="AE46" s="158"/>
      <c r="AF46" s="159"/>
      <c r="AG46" s="107">
        <f>SUM(AG48:AO56)</f>
        <v>5287</v>
      </c>
      <c r="AH46" s="108"/>
      <c r="AI46" s="108"/>
      <c r="AJ46" s="108"/>
      <c r="AK46" s="108"/>
      <c r="AL46" s="108"/>
      <c r="AM46" s="108"/>
      <c r="AN46" s="108"/>
      <c r="AO46" s="109"/>
      <c r="AP46" s="107">
        <v>4372.5</v>
      </c>
      <c r="AQ46" s="108"/>
      <c r="AR46" s="108"/>
      <c r="AS46" s="108"/>
      <c r="AT46" s="108"/>
      <c r="AU46" s="108"/>
      <c r="AV46" s="108"/>
      <c r="AW46" s="108"/>
      <c r="AX46" s="148"/>
    </row>
    <row r="47" spans="1:50" s="5" customFormat="1" ht="12.75">
      <c r="A47" s="174" t="s">
        <v>32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6"/>
      <c r="AC47" s="177" t="s">
        <v>34</v>
      </c>
      <c r="AD47" s="178"/>
      <c r="AE47" s="178"/>
      <c r="AF47" s="179"/>
      <c r="AG47" s="169"/>
      <c r="AH47" s="170"/>
      <c r="AI47" s="170"/>
      <c r="AJ47" s="170"/>
      <c r="AK47" s="170"/>
      <c r="AL47" s="170"/>
      <c r="AM47" s="170"/>
      <c r="AN47" s="170"/>
      <c r="AO47" s="171"/>
      <c r="AP47" s="169"/>
      <c r="AQ47" s="170"/>
      <c r="AR47" s="170"/>
      <c r="AS47" s="170"/>
      <c r="AT47" s="170"/>
      <c r="AU47" s="170"/>
      <c r="AV47" s="170"/>
      <c r="AW47" s="170"/>
      <c r="AX47" s="172"/>
    </row>
    <row r="48" spans="1:50" s="5" customFormat="1" ht="12.75">
      <c r="A48" s="234" t="s">
        <v>28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6"/>
      <c r="AC48" s="212"/>
      <c r="AD48" s="213"/>
      <c r="AE48" s="213"/>
      <c r="AF48" s="214"/>
      <c r="AG48" s="190">
        <v>4724</v>
      </c>
      <c r="AH48" s="191"/>
      <c r="AI48" s="191"/>
      <c r="AJ48" s="191"/>
      <c r="AK48" s="191"/>
      <c r="AL48" s="191"/>
      <c r="AM48" s="191"/>
      <c r="AN48" s="191"/>
      <c r="AO48" s="192"/>
      <c r="AP48" s="190"/>
      <c r="AQ48" s="191"/>
      <c r="AR48" s="191"/>
      <c r="AS48" s="191"/>
      <c r="AT48" s="191"/>
      <c r="AU48" s="191"/>
      <c r="AV48" s="191"/>
      <c r="AW48" s="191"/>
      <c r="AX48" s="194"/>
    </row>
    <row r="49" spans="1:50" s="5" customFormat="1" ht="12.75">
      <c r="A49" s="126" t="s">
        <v>71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177" t="s">
        <v>118</v>
      </c>
      <c r="AD49" s="178"/>
      <c r="AE49" s="178"/>
      <c r="AF49" s="179"/>
      <c r="AG49" s="169"/>
      <c r="AH49" s="170"/>
      <c r="AI49" s="170"/>
      <c r="AJ49" s="170"/>
      <c r="AK49" s="170"/>
      <c r="AL49" s="170"/>
      <c r="AM49" s="170"/>
      <c r="AN49" s="170"/>
      <c r="AO49" s="171"/>
      <c r="AP49" s="169"/>
      <c r="AQ49" s="170"/>
      <c r="AR49" s="170"/>
      <c r="AS49" s="170"/>
      <c r="AT49" s="170"/>
      <c r="AU49" s="170"/>
      <c r="AV49" s="170"/>
      <c r="AW49" s="170"/>
      <c r="AX49" s="172"/>
    </row>
    <row r="50" spans="1:50" s="5" customFormat="1" ht="12.75">
      <c r="A50" s="126" t="s">
        <v>216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212"/>
      <c r="AD50" s="213"/>
      <c r="AE50" s="213"/>
      <c r="AF50" s="214"/>
      <c r="AG50" s="121"/>
      <c r="AH50" s="122"/>
      <c r="AI50" s="122"/>
      <c r="AJ50" s="122"/>
      <c r="AK50" s="122"/>
      <c r="AL50" s="122"/>
      <c r="AM50" s="122"/>
      <c r="AN50" s="122"/>
      <c r="AO50" s="123"/>
      <c r="AP50" s="121"/>
      <c r="AQ50" s="122"/>
      <c r="AR50" s="122"/>
      <c r="AS50" s="122"/>
      <c r="AT50" s="122"/>
      <c r="AU50" s="122"/>
      <c r="AV50" s="122"/>
      <c r="AW50" s="122"/>
      <c r="AX50" s="123"/>
    </row>
    <row r="51" spans="1:50" s="5" customFormat="1" ht="15" customHeight="1">
      <c r="A51" s="228" t="s">
        <v>80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30"/>
      <c r="AC51" s="129" t="s">
        <v>119</v>
      </c>
      <c r="AD51" s="130"/>
      <c r="AE51" s="130"/>
      <c r="AF51" s="131"/>
      <c r="AG51" s="121">
        <v>63</v>
      </c>
      <c r="AH51" s="122"/>
      <c r="AI51" s="122"/>
      <c r="AJ51" s="122"/>
      <c r="AK51" s="122"/>
      <c r="AL51" s="122"/>
      <c r="AM51" s="122"/>
      <c r="AN51" s="122"/>
      <c r="AO51" s="123"/>
      <c r="AP51" s="121"/>
      <c r="AQ51" s="122"/>
      <c r="AR51" s="122"/>
      <c r="AS51" s="122"/>
      <c r="AT51" s="122"/>
      <c r="AU51" s="122"/>
      <c r="AV51" s="122"/>
      <c r="AW51" s="122"/>
      <c r="AX51" s="124"/>
    </row>
    <row r="52" spans="1:50" s="5" customFormat="1" ht="15" customHeight="1">
      <c r="A52" s="185" t="s">
        <v>94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29" t="s">
        <v>120</v>
      </c>
      <c r="AD52" s="130"/>
      <c r="AE52" s="130"/>
      <c r="AF52" s="131"/>
      <c r="AG52" s="121">
        <v>63</v>
      </c>
      <c r="AH52" s="122"/>
      <c r="AI52" s="122"/>
      <c r="AJ52" s="122"/>
      <c r="AK52" s="122"/>
      <c r="AL52" s="122"/>
      <c r="AM52" s="122"/>
      <c r="AN52" s="122"/>
      <c r="AO52" s="123"/>
      <c r="AP52" s="121"/>
      <c r="AQ52" s="122"/>
      <c r="AR52" s="122"/>
      <c r="AS52" s="122"/>
      <c r="AT52" s="122"/>
      <c r="AU52" s="122"/>
      <c r="AV52" s="122"/>
      <c r="AW52" s="122"/>
      <c r="AX52" s="124"/>
    </row>
    <row r="53" spans="1:50" s="5" customFormat="1" ht="15" customHeight="1">
      <c r="A53" s="228" t="s">
        <v>72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30"/>
      <c r="AC53" s="129" t="s">
        <v>121</v>
      </c>
      <c r="AD53" s="130"/>
      <c r="AE53" s="130"/>
      <c r="AF53" s="131"/>
      <c r="AG53" s="121">
        <v>42</v>
      </c>
      <c r="AH53" s="122"/>
      <c r="AI53" s="122"/>
      <c r="AJ53" s="122"/>
      <c r="AK53" s="122"/>
      <c r="AL53" s="122"/>
      <c r="AM53" s="122"/>
      <c r="AN53" s="122"/>
      <c r="AO53" s="123"/>
      <c r="AP53" s="121"/>
      <c r="AQ53" s="122"/>
      <c r="AR53" s="122"/>
      <c r="AS53" s="122"/>
      <c r="AT53" s="122"/>
      <c r="AU53" s="122"/>
      <c r="AV53" s="122"/>
      <c r="AW53" s="122"/>
      <c r="AX53" s="124"/>
    </row>
    <row r="54" spans="1:50" s="5" customFormat="1" ht="15" customHeight="1">
      <c r="A54" s="228" t="s">
        <v>81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30"/>
      <c r="AC54" s="129" t="s">
        <v>122</v>
      </c>
      <c r="AD54" s="130"/>
      <c r="AE54" s="130"/>
      <c r="AF54" s="131"/>
      <c r="AG54" s="121"/>
      <c r="AH54" s="122"/>
      <c r="AI54" s="122"/>
      <c r="AJ54" s="122"/>
      <c r="AK54" s="122"/>
      <c r="AL54" s="122"/>
      <c r="AM54" s="122"/>
      <c r="AN54" s="122"/>
      <c r="AO54" s="123"/>
      <c r="AP54" s="121"/>
      <c r="AQ54" s="122"/>
      <c r="AR54" s="122"/>
      <c r="AS54" s="122"/>
      <c r="AT54" s="122"/>
      <c r="AU54" s="122"/>
      <c r="AV54" s="122"/>
      <c r="AW54" s="122"/>
      <c r="AX54" s="124"/>
    </row>
    <row r="55" spans="1:50" s="5" customFormat="1" ht="15" customHeight="1">
      <c r="A55" s="185" t="s">
        <v>82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29" t="s">
        <v>123</v>
      </c>
      <c r="AD55" s="130"/>
      <c r="AE55" s="130"/>
      <c r="AF55" s="131"/>
      <c r="AG55" s="121">
        <v>395</v>
      </c>
      <c r="AH55" s="122"/>
      <c r="AI55" s="122"/>
      <c r="AJ55" s="122"/>
      <c r="AK55" s="122"/>
      <c r="AL55" s="122"/>
      <c r="AM55" s="122"/>
      <c r="AN55" s="122"/>
      <c r="AO55" s="123"/>
      <c r="AP55" s="121"/>
      <c r="AQ55" s="122"/>
      <c r="AR55" s="122"/>
      <c r="AS55" s="122"/>
      <c r="AT55" s="122"/>
      <c r="AU55" s="122"/>
      <c r="AV55" s="122"/>
      <c r="AW55" s="122"/>
      <c r="AX55" s="124"/>
    </row>
    <row r="56" spans="1:50" s="5" customFormat="1" ht="15" customHeight="1">
      <c r="A56" s="185" t="s">
        <v>33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29" t="s">
        <v>124</v>
      </c>
      <c r="AD56" s="130"/>
      <c r="AE56" s="130"/>
      <c r="AF56" s="131"/>
      <c r="AG56" s="121"/>
      <c r="AH56" s="122"/>
      <c r="AI56" s="122"/>
      <c r="AJ56" s="122"/>
      <c r="AK56" s="122"/>
      <c r="AL56" s="122"/>
      <c r="AM56" s="122"/>
      <c r="AN56" s="122"/>
      <c r="AO56" s="123"/>
      <c r="AP56" s="121"/>
      <c r="AQ56" s="122"/>
      <c r="AR56" s="122"/>
      <c r="AS56" s="122"/>
      <c r="AT56" s="122"/>
      <c r="AU56" s="122"/>
      <c r="AV56" s="122"/>
      <c r="AW56" s="122"/>
      <c r="AX56" s="124"/>
    </row>
    <row r="57" spans="1:50" s="5" customFormat="1" ht="12.75">
      <c r="A57" s="231" t="s">
        <v>73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3"/>
      <c r="AC57" s="212"/>
      <c r="AD57" s="213"/>
      <c r="AE57" s="213"/>
      <c r="AF57" s="214"/>
      <c r="AG57" s="190">
        <v>1747</v>
      </c>
      <c r="AH57" s="191"/>
      <c r="AI57" s="191"/>
      <c r="AJ57" s="191"/>
      <c r="AK57" s="191"/>
      <c r="AL57" s="191"/>
      <c r="AM57" s="191"/>
      <c r="AN57" s="191"/>
      <c r="AO57" s="192"/>
      <c r="AP57" s="190"/>
      <c r="AQ57" s="191"/>
      <c r="AR57" s="191"/>
      <c r="AS57" s="191"/>
      <c r="AT57" s="191"/>
      <c r="AU57" s="191"/>
      <c r="AV57" s="191"/>
      <c r="AW57" s="191"/>
      <c r="AX57" s="194"/>
    </row>
    <row r="58" spans="1:50" s="5" customFormat="1" ht="12.75">
      <c r="A58" s="174" t="s">
        <v>83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177" t="s">
        <v>35</v>
      </c>
      <c r="AD58" s="178"/>
      <c r="AE58" s="178"/>
      <c r="AF58" s="179"/>
      <c r="AG58" s="169"/>
      <c r="AH58" s="170"/>
      <c r="AI58" s="170"/>
      <c r="AJ58" s="170"/>
      <c r="AK58" s="170"/>
      <c r="AL58" s="170"/>
      <c r="AM58" s="170"/>
      <c r="AN58" s="170"/>
      <c r="AO58" s="171"/>
      <c r="AP58" s="169"/>
      <c r="AQ58" s="170"/>
      <c r="AR58" s="170"/>
      <c r="AS58" s="170"/>
      <c r="AT58" s="170"/>
      <c r="AU58" s="170"/>
      <c r="AV58" s="170"/>
      <c r="AW58" s="170"/>
      <c r="AX58" s="172"/>
    </row>
    <row r="59" spans="1:50" s="5" customFormat="1" ht="12.75">
      <c r="A59" s="222" t="s">
        <v>96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4"/>
      <c r="AC59" s="157"/>
      <c r="AD59" s="158"/>
      <c r="AE59" s="158"/>
      <c r="AF59" s="159"/>
      <c r="AG59" s="190">
        <v>183</v>
      </c>
      <c r="AH59" s="191"/>
      <c r="AI59" s="191"/>
      <c r="AJ59" s="191"/>
      <c r="AK59" s="191"/>
      <c r="AL59" s="191"/>
      <c r="AM59" s="191"/>
      <c r="AN59" s="191"/>
      <c r="AO59" s="192"/>
      <c r="AP59" s="190"/>
      <c r="AQ59" s="191"/>
      <c r="AR59" s="191"/>
      <c r="AS59" s="191"/>
      <c r="AT59" s="191"/>
      <c r="AU59" s="191"/>
      <c r="AV59" s="191"/>
      <c r="AW59" s="191"/>
      <c r="AX59" s="194"/>
    </row>
    <row r="60" spans="1:50" s="5" customFormat="1" ht="12.75">
      <c r="A60" s="222" t="s">
        <v>97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4"/>
      <c r="AC60" s="157"/>
      <c r="AD60" s="158"/>
      <c r="AE60" s="158"/>
      <c r="AF60" s="159"/>
      <c r="AG60" s="193"/>
      <c r="AH60" s="163"/>
      <c r="AI60" s="163"/>
      <c r="AJ60" s="163"/>
      <c r="AK60" s="163"/>
      <c r="AL60" s="163"/>
      <c r="AM60" s="163"/>
      <c r="AN60" s="163"/>
      <c r="AO60" s="164"/>
      <c r="AP60" s="193"/>
      <c r="AQ60" s="163"/>
      <c r="AR60" s="163"/>
      <c r="AS60" s="163"/>
      <c r="AT60" s="163"/>
      <c r="AU60" s="163"/>
      <c r="AV60" s="163"/>
      <c r="AW60" s="163"/>
      <c r="AX60" s="165"/>
    </row>
    <row r="61" spans="1:50" s="5" customFormat="1" ht="12.75">
      <c r="A61" s="222" t="s">
        <v>98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4"/>
      <c r="AC61" s="157" t="s">
        <v>36</v>
      </c>
      <c r="AD61" s="158"/>
      <c r="AE61" s="158"/>
      <c r="AF61" s="159"/>
      <c r="AG61" s="169"/>
      <c r="AH61" s="170"/>
      <c r="AI61" s="170"/>
      <c r="AJ61" s="170"/>
      <c r="AK61" s="170"/>
      <c r="AL61" s="170"/>
      <c r="AM61" s="170"/>
      <c r="AN61" s="170"/>
      <c r="AO61" s="171"/>
      <c r="AP61" s="169"/>
      <c r="AQ61" s="170"/>
      <c r="AR61" s="170"/>
      <c r="AS61" s="170"/>
      <c r="AT61" s="170"/>
      <c r="AU61" s="170"/>
      <c r="AV61" s="170"/>
      <c r="AW61" s="170"/>
      <c r="AX61" s="172"/>
    </row>
    <row r="62" spans="1:50" s="5" customFormat="1" ht="12.75">
      <c r="A62" s="126" t="s">
        <v>135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8"/>
      <c r="AC62" s="157"/>
      <c r="AD62" s="158"/>
      <c r="AE62" s="158"/>
      <c r="AF62" s="159"/>
      <c r="AG62" s="121"/>
      <c r="AH62" s="122"/>
      <c r="AI62" s="122"/>
      <c r="AJ62" s="122"/>
      <c r="AK62" s="122"/>
      <c r="AL62" s="122"/>
      <c r="AM62" s="122"/>
      <c r="AN62" s="122"/>
      <c r="AO62" s="123"/>
      <c r="AP62" s="121"/>
      <c r="AQ62" s="122"/>
      <c r="AR62" s="122"/>
      <c r="AS62" s="122"/>
      <c r="AT62" s="122"/>
      <c r="AU62" s="122"/>
      <c r="AV62" s="122"/>
      <c r="AW62" s="122"/>
      <c r="AX62" s="123"/>
    </row>
    <row r="63" spans="1:50" s="5" customFormat="1" ht="12.75">
      <c r="A63" s="126" t="s">
        <v>146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8"/>
      <c r="AC63" s="157" t="s">
        <v>125</v>
      </c>
      <c r="AD63" s="158"/>
      <c r="AE63" s="158"/>
      <c r="AF63" s="159"/>
      <c r="AG63" s="121">
        <v>86</v>
      </c>
      <c r="AH63" s="122"/>
      <c r="AI63" s="122"/>
      <c r="AJ63" s="122"/>
      <c r="AK63" s="122"/>
      <c r="AL63" s="122"/>
      <c r="AM63" s="122"/>
      <c r="AN63" s="122"/>
      <c r="AO63" s="123"/>
      <c r="AP63" s="121"/>
      <c r="AQ63" s="122"/>
      <c r="AR63" s="122"/>
      <c r="AS63" s="122"/>
      <c r="AT63" s="122"/>
      <c r="AU63" s="122"/>
      <c r="AV63" s="122"/>
      <c r="AW63" s="122"/>
      <c r="AX63" s="123"/>
    </row>
    <row r="64" spans="1:50" s="5" customFormat="1" ht="12.75">
      <c r="A64" s="126" t="s">
        <v>150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8"/>
      <c r="AC64" s="157" t="s">
        <v>186</v>
      </c>
      <c r="AD64" s="158"/>
      <c r="AE64" s="158"/>
      <c r="AF64" s="159"/>
      <c r="AG64" s="121"/>
      <c r="AH64" s="122"/>
      <c r="AI64" s="122"/>
      <c r="AJ64" s="122"/>
      <c r="AK64" s="122"/>
      <c r="AL64" s="122"/>
      <c r="AM64" s="122"/>
      <c r="AN64" s="122"/>
      <c r="AO64" s="123"/>
      <c r="AP64" s="121"/>
      <c r="AQ64" s="122"/>
      <c r="AR64" s="122"/>
      <c r="AS64" s="122"/>
      <c r="AT64" s="122"/>
      <c r="AU64" s="122"/>
      <c r="AV64" s="122"/>
      <c r="AW64" s="122"/>
      <c r="AX64" s="123"/>
    </row>
    <row r="65" spans="1:50" s="5" customFormat="1" ht="12.75">
      <c r="A65" s="126" t="s">
        <v>147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8"/>
      <c r="AC65" s="157" t="s">
        <v>187</v>
      </c>
      <c r="AD65" s="158"/>
      <c r="AE65" s="158"/>
      <c r="AF65" s="159"/>
      <c r="AG65" s="121"/>
      <c r="AH65" s="122"/>
      <c r="AI65" s="122"/>
      <c r="AJ65" s="122"/>
      <c r="AK65" s="122"/>
      <c r="AL65" s="122"/>
      <c r="AM65" s="122"/>
      <c r="AN65" s="122"/>
      <c r="AO65" s="123"/>
      <c r="AP65" s="121"/>
      <c r="AQ65" s="122"/>
      <c r="AR65" s="122"/>
      <c r="AS65" s="122"/>
      <c r="AT65" s="122"/>
      <c r="AU65" s="122"/>
      <c r="AV65" s="122"/>
      <c r="AW65" s="122"/>
      <c r="AX65" s="123"/>
    </row>
    <row r="66" spans="1:50" s="5" customFormat="1" ht="15" customHeight="1">
      <c r="A66" s="185" t="s">
        <v>148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29" t="s">
        <v>188</v>
      </c>
      <c r="AD66" s="130"/>
      <c r="AE66" s="130"/>
      <c r="AF66" s="131"/>
      <c r="AG66" s="121"/>
      <c r="AH66" s="122"/>
      <c r="AI66" s="122"/>
      <c r="AJ66" s="122"/>
      <c r="AK66" s="122"/>
      <c r="AL66" s="122"/>
      <c r="AM66" s="122"/>
      <c r="AN66" s="122"/>
      <c r="AO66" s="123"/>
      <c r="AP66" s="121"/>
      <c r="AQ66" s="122"/>
      <c r="AR66" s="122"/>
      <c r="AS66" s="122"/>
      <c r="AT66" s="122"/>
      <c r="AU66" s="122"/>
      <c r="AV66" s="122"/>
      <c r="AW66" s="122"/>
      <c r="AX66" s="124"/>
    </row>
    <row r="67" spans="1:50" s="5" customFormat="1" ht="15" customHeight="1">
      <c r="A67" s="185" t="s">
        <v>149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57" t="s">
        <v>189</v>
      </c>
      <c r="AD67" s="158"/>
      <c r="AE67" s="158"/>
      <c r="AF67" s="159"/>
      <c r="AG67" s="121">
        <v>97</v>
      </c>
      <c r="AH67" s="122"/>
      <c r="AI67" s="122"/>
      <c r="AJ67" s="122"/>
      <c r="AK67" s="122"/>
      <c r="AL67" s="122"/>
      <c r="AM67" s="122"/>
      <c r="AN67" s="122"/>
      <c r="AO67" s="123"/>
      <c r="AP67" s="121"/>
      <c r="AQ67" s="122"/>
      <c r="AR67" s="122"/>
      <c r="AS67" s="122"/>
      <c r="AT67" s="122"/>
      <c r="AU67" s="122"/>
      <c r="AV67" s="122"/>
      <c r="AW67" s="122"/>
      <c r="AX67" s="123"/>
    </row>
    <row r="68" spans="1:50" s="5" customFormat="1" ht="12.75">
      <c r="A68" s="222" t="s">
        <v>96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4"/>
      <c r="AC68" s="157"/>
      <c r="AD68" s="158"/>
      <c r="AE68" s="158"/>
      <c r="AF68" s="159"/>
      <c r="AG68" s="190">
        <f>AG72+AG76+AG77</f>
        <v>12380</v>
      </c>
      <c r="AH68" s="191"/>
      <c r="AI68" s="191"/>
      <c r="AJ68" s="191"/>
      <c r="AK68" s="191"/>
      <c r="AL68" s="191"/>
      <c r="AM68" s="191"/>
      <c r="AN68" s="191"/>
      <c r="AO68" s="192"/>
      <c r="AP68" s="190">
        <v>8711.4</v>
      </c>
      <c r="AQ68" s="191"/>
      <c r="AR68" s="191"/>
      <c r="AS68" s="191"/>
      <c r="AT68" s="191"/>
      <c r="AU68" s="191"/>
      <c r="AV68" s="191"/>
      <c r="AW68" s="191"/>
      <c r="AX68" s="194"/>
    </row>
    <row r="69" spans="1:50" s="5" customFormat="1" ht="12.75">
      <c r="A69" s="222" t="s">
        <v>99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4"/>
      <c r="AC69" s="157"/>
      <c r="AD69" s="158"/>
      <c r="AE69" s="158"/>
      <c r="AF69" s="159"/>
      <c r="AG69" s="193"/>
      <c r="AH69" s="163"/>
      <c r="AI69" s="163"/>
      <c r="AJ69" s="163"/>
      <c r="AK69" s="163"/>
      <c r="AL69" s="163"/>
      <c r="AM69" s="163"/>
      <c r="AN69" s="163"/>
      <c r="AO69" s="164"/>
      <c r="AP69" s="193"/>
      <c r="AQ69" s="163"/>
      <c r="AR69" s="163"/>
      <c r="AS69" s="163"/>
      <c r="AT69" s="163"/>
      <c r="AU69" s="163"/>
      <c r="AV69" s="163"/>
      <c r="AW69" s="163"/>
      <c r="AX69" s="165"/>
    </row>
    <row r="70" spans="1:50" s="5" customFormat="1" ht="12.75">
      <c r="A70" s="222" t="s">
        <v>100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4"/>
      <c r="AC70" s="157" t="s">
        <v>37</v>
      </c>
      <c r="AD70" s="158"/>
      <c r="AE70" s="158"/>
      <c r="AF70" s="159"/>
      <c r="AG70" s="169"/>
      <c r="AH70" s="170"/>
      <c r="AI70" s="170"/>
      <c r="AJ70" s="170"/>
      <c r="AK70" s="170"/>
      <c r="AL70" s="170"/>
      <c r="AM70" s="170"/>
      <c r="AN70" s="170"/>
      <c r="AO70" s="171"/>
      <c r="AP70" s="169"/>
      <c r="AQ70" s="170"/>
      <c r="AR70" s="170"/>
      <c r="AS70" s="170"/>
      <c r="AT70" s="170"/>
      <c r="AU70" s="170"/>
      <c r="AV70" s="170"/>
      <c r="AW70" s="170"/>
      <c r="AX70" s="172"/>
    </row>
    <row r="71" spans="1:50" s="5" customFormat="1" ht="15" customHeight="1">
      <c r="A71" s="126" t="s">
        <v>135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8"/>
      <c r="AC71" s="129"/>
      <c r="AD71" s="130"/>
      <c r="AE71" s="130"/>
      <c r="AF71" s="131"/>
      <c r="AG71" s="121"/>
      <c r="AH71" s="122"/>
      <c r="AI71" s="122"/>
      <c r="AJ71" s="122"/>
      <c r="AK71" s="122"/>
      <c r="AL71" s="122"/>
      <c r="AM71" s="122"/>
      <c r="AN71" s="122"/>
      <c r="AO71" s="123"/>
      <c r="AP71" s="121"/>
      <c r="AQ71" s="122"/>
      <c r="AR71" s="122"/>
      <c r="AS71" s="122"/>
      <c r="AT71" s="122"/>
      <c r="AU71" s="122"/>
      <c r="AV71" s="122"/>
      <c r="AW71" s="122"/>
      <c r="AX71" s="124"/>
    </row>
    <row r="72" spans="1:50" s="5" customFormat="1" ht="15" customHeight="1">
      <c r="A72" s="126" t="s">
        <v>146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8"/>
      <c r="AC72" s="157" t="s">
        <v>126</v>
      </c>
      <c r="AD72" s="158"/>
      <c r="AE72" s="158"/>
      <c r="AF72" s="159"/>
      <c r="AG72" s="121">
        <v>6733</v>
      </c>
      <c r="AH72" s="122"/>
      <c r="AI72" s="122"/>
      <c r="AJ72" s="122"/>
      <c r="AK72" s="122"/>
      <c r="AL72" s="122"/>
      <c r="AM72" s="122"/>
      <c r="AN72" s="122"/>
      <c r="AO72" s="123"/>
      <c r="AP72" s="121"/>
      <c r="AQ72" s="122"/>
      <c r="AR72" s="122"/>
      <c r="AS72" s="122"/>
      <c r="AT72" s="122"/>
      <c r="AU72" s="122"/>
      <c r="AV72" s="122"/>
      <c r="AW72" s="122"/>
      <c r="AX72" s="123"/>
    </row>
    <row r="73" spans="1:50" s="5" customFormat="1" ht="15" customHeight="1">
      <c r="A73" s="126" t="s">
        <v>150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8"/>
      <c r="AC73" s="157" t="s">
        <v>190</v>
      </c>
      <c r="AD73" s="158"/>
      <c r="AE73" s="158"/>
      <c r="AF73" s="159"/>
      <c r="AG73" s="121"/>
      <c r="AH73" s="122"/>
      <c r="AI73" s="122"/>
      <c r="AJ73" s="122"/>
      <c r="AK73" s="122"/>
      <c r="AL73" s="122"/>
      <c r="AM73" s="122"/>
      <c r="AN73" s="122"/>
      <c r="AO73" s="123"/>
      <c r="AP73" s="121"/>
      <c r="AQ73" s="122"/>
      <c r="AR73" s="122"/>
      <c r="AS73" s="122"/>
      <c r="AT73" s="122"/>
      <c r="AU73" s="122"/>
      <c r="AV73" s="122"/>
      <c r="AW73" s="122"/>
      <c r="AX73" s="123"/>
    </row>
    <row r="74" spans="1:50" s="5" customFormat="1" ht="15" customHeight="1">
      <c r="A74" s="126" t="s">
        <v>147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  <c r="AC74" s="157" t="s">
        <v>191</v>
      </c>
      <c r="AD74" s="158"/>
      <c r="AE74" s="158"/>
      <c r="AF74" s="159"/>
      <c r="AG74" s="121"/>
      <c r="AH74" s="122"/>
      <c r="AI74" s="122"/>
      <c r="AJ74" s="122"/>
      <c r="AK74" s="122"/>
      <c r="AL74" s="122"/>
      <c r="AM74" s="122"/>
      <c r="AN74" s="122"/>
      <c r="AO74" s="123"/>
      <c r="AP74" s="121"/>
      <c r="AQ74" s="122"/>
      <c r="AR74" s="122"/>
      <c r="AS74" s="122"/>
      <c r="AT74" s="122"/>
      <c r="AU74" s="122"/>
      <c r="AV74" s="122"/>
      <c r="AW74" s="122"/>
      <c r="AX74" s="123"/>
    </row>
    <row r="75" spans="1:58" s="5" customFormat="1" ht="35.25" customHeight="1">
      <c r="A75" s="154" t="s">
        <v>151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6"/>
      <c r="AC75" s="157" t="s">
        <v>192</v>
      </c>
      <c r="AD75" s="158"/>
      <c r="AE75" s="158"/>
      <c r="AF75" s="159"/>
      <c r="AG75" s="121"/>
      <c r="AH75" s="122"/>
      <c r="AI75" s="122"/>
      <c r="AJ75" s="122"/>
      <c r="AK75" s="122"/>
      <c r="AL75" s="122"/>
      <c r="AM75" s="122"/>
      <c r="AN75" s="122"/>
      <c r="AO75" s="123"/>
      <c r="AP75" s="121"/>
      <c r="AQ75" s="122"/>
      <c r="AR75" s="122"/>
      <c r="AS75" s="122"/>
      <c r="AT75" s="122"/>
      <c r="AU75" s="122"/>
      <c r="AV75" s="122"/>
      <c r="AW75" s="122"/>
      <c r="AX75" s="123"/>
      <c r="BF75" s="5">
        <f>AG68+AG59</f>
        <v>12563</v>
      </c>
    </row>
    <row r="76" spans="1:50" s="5" customFormat="1" ht="15" customHeight="1">
      <c r="A76" s="185" t="s">
        <v>148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57" t="s">
        <v>193</v>
      </c>
      <c r="AD76" s="158"/>
      <c r="AE76" s="158"/>
      <c r="AF76" s="159"/>
      <c r="AG76" s="121">
        <v>2151</v>
      </c>
      <c r="AH76" s="122"/>
      <c r="AI76" s="122"/>
      <c r="AJ76" s="122"/>
      <c r="AK76" s="122"/>
      <c r="AL76" s="122"/>
      <c r="AM76" s="122"/>
      <c r="AN76" s="122"/>
      <c r="AO76" s="123"/>
      <c r="AP76" s="121"/>
      <c r="AQ76" s="122"/>
      <c r="AR76" s="122"/>
      <c r="AS76" s="122"/>
      <c r="AT76" s="122"/>
      <c r="AU76" s="122"/>
      <c r="AV76" s="122"/>
      <c r="AW76" s="122"/>
      <c r="AX76" s="123"/>
    </row>
    <row r="77" spans="1:50" s="5" customFormat="1" ht="15" customHeight="1">
      <c r="A77" s="185" t="s">
        <v>149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57" t="s">
        <v>194</v>
      </c>
      <c r="AD77" s="158"/>
      <c r="AE77" s="158"/>
      <c r="AF77" s="159"/>
      <c r="AG77" s="193">
        <v>3496</v>
      </c>
      <c r="AH77" s="163"/>
      <c r="AI77" s="163"/>
      <c r="AJ77" s="163"/>
      <c r="AK77" s="163"/>
      <c r="AL77" s="163"/>
      <c r="AM77" s="163"/>
      <c r="AN77" s="163"/>
      <c r="AO77" s="164"/>
      <c r="AP77" s="193"/>
      <c r="AQ77" s="163"/>
      <c r="AR77" s="163"/>
      <c r="AS77" s="163"/>
      <c r="AT77" s="163"/>
      <c r="AU77" s="163"/>
      <c r="AV77" s="163"/>
      <c r="AW77" s="163"/>
      <c r="AX77" s="165"/>
    </row>
    <row r="78" spans="1:50" s="5" customFormat="1" ht="15" customHeight="1">
      <c r="A78" s="185" t="s">
        <v>152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57" t="s">
        <v>38</v>
      </c>
      <c r="AD78" s="158"/>
      <c r="AE78" s="158"/>
      <c r="AF78" s="159"/>
      <c r="AG78" s="121">
        <v>21</v>
      </c>
      <c r="AH78" s="122"/>
      <c r="AI78" s="122"/>
      <c r="AJ78" s="122"/>
      <c r="AK78" s="122"/>
      <c r="AL78" s="122"/>
      <c r="AM78" s="122"/>
      <c r="AN78" s="122"/>
      <c r="AO78" s="123"/>
      <c r="AP78" s="121"/>
      <c r="AQ78" s="122"/>
      <c r="AR78" s="122"/>
      <c r="AS78" s="122"/>
      <c r="AT78" s="122"/>
      <c r="AU78" s="122"/>
      <c r="AV78" s="122"/>
      <c r="AW78" s="122"/>
      <c r="AX78" s="123"/>
    </row>
    <row r="79" spans="1:50" s="5" customFormat="1" ht="15" customHeight="1">
      <c r="A79" s="185" t="s">
        <v>153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57"/>
      <c r="AD79" s="158"/>
      <c r="AE79" s="158"/>
      <c r="AF79" s="159"/>
      <c r="AG79" s="121"/>
      <c r="AH79" s="122"/>
      <c r="AI79" s="122"/>
      <c r="AJ79" s="122"/>
      <c r="AK79" s="122"/>
      <c r="AL79" s="122"/>
      <c r="AM79" s="122"/>
      <c r="AN79" s="122"/>
      <c r="AO79" s="123"/>
      <c r="AP79" s="121"/>
      <c r="AQ79" s="122"/>
      <c r="AR79" s="122"/>
      <c r="AS79" s="122"/>
      <c r="AT79" s="122"/>
      <c r="AU79" s="122"/>
      <c r="AV79" s="122"/>
      <c r="AW79" s="122"/>
      <c r="AX79" s="123"/>
    </row>
    <row r="80" spans="1:50" s="5" customFormat="1" ht="35.25" customHeight="1">
      <c r="A80" s="154" t="s">
        <v>154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6"/>
      <c r="AC80" s="157" t="s">
        <v>195</v>
      </c>
      <c r="AD80" s="158"/>
      <c r="AE80" s="158"/>
      <c r="AF80" s="159"/>
      <c r="AG80" s="121"/>
      <c r="AH80" s="122"/>
      <c r="AI80" s="122"/>
      <c r="AJ80" s="122"/>
      <c r="AK80" s="122"/>
      <c r="AL80" s="122"/>
      <c r="AM80" s="122"/>
      <c r="AN80" s="122"/>
      <c r="AO80" s="123"/>
      <c r="AP80" s="121"/>
      <c r="AQ80" s="122"/>
      <c r="AR80" s="122"/>
      <c r="AS80" s="122"/>
      <c r="AT80" s="122"/>
      <c r="AU80" s="122"/>
      <c r="AV80" s="122"/>
      <c r="AW80" s="122"/>
      <c r="AX80" s="123"/>
    </row>
    <row r="81" spans="1:50" s="5" customFormat="1" ht="15" customHeight="1">
      <c r="A81" s="185" t="s">
        <v>155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57" t="s">
        <v>196</v>
      </c>
      <c r="AD81" s="158"/>
      <c r="AE81" s="158"/>
      <c r="AF81" s="159"/>
      <c r="AG81" s="121">
        <v>21</v>
      </c>
      <c r="AH81" s="122"/>
      <c r="AI81" s="122"/>
      <c r="AJ81" s="122"/>
      <c r="AK81" s="122"/>
      <c r="AL81" s="122"/>
      <c r="AM81" s="122"/>
      <c r="AN81" s="122"/>
      <c r="AO81" s="123"/>
      <c r="AP81" s="121"/>
      <c r="AQ81" s="122"/>
      <c r="AR81" s="122"/>
      <c r="AS81" s="122"/>
      <c r="AT81" s="122"/>
      <c r="AU81" s="122"/>
      <c r="AV81" s="122"/>
      <c r="AW81" s="122"/>
      <c r="AX81" s="123"/>
    </row>
    <row r="82" spans="1:50" s="5" customFormat="1" ht="15" customHeight="1">
      <c r="A82" s="219" t="s">
        <v>43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1"/>
      <c r="AC82" s="157" t="s">
        <v>39</v>
      </c>
      <c r="AD82" s="158"/>
      <c r="AE82" s="158"/>
      <c r="AF82" s="159"/>
      <c r="AG82" s="121">
        <f>AG84+AG85+AG86+AG87</f>
        <v>4672</v>
      </c>
      <c r="AH82" s="122"/>
      <c r="AI82" s="122"/>
      <c r="AJ82" s="122"/>
      <c r="AK82" s="122"/>
      <c r="AL82" s="122"/>
      <c r="AM82" s="122"/>
      <c r="AN82" s="122"/>
      <c r="AO82" s="123"/>
      <c r="AP82" s="121">
        <v>3543.17</v>
      </c>
      <c r="AQ82" s="122"/>
      <c r="AR82" s="122"/>
      <c r="AS82" s="122"/>
      <c r="AT82" s="122"/>
      <c r="AU82" s="122"/>
      <c r="AV82" s="122"/>
      <c r="AW82" s="122"/>
      <c r="AX82" s="123"/>
    </row>
    <row r="83" spans="1:50" s="5" customFormat="1" ht="15" customHeight="1">
      <c r="A83" s="219" t="s">
        <v>135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1"/>
      <c r="AC83" s="157"/>
      <c r="AD83" s="158"/>
      <c r="AE83" s="158"/>
      <c r="AF83" s="159"/>
      <c r="AG83" s="121"/>
      <c r="AH83" s="122"/>
      <c r="AI83" s="122"/>
      <c r="AJ83" s="122"/>
      <c r="AK83" s="122"/>
      <c r="AL83" s="122"/>
      <c r="AM83" s="122"/>
      <c r="AN83" s="122"/>
      <c r="AO83" s="123"/>
      <c r="AP83" s="121"/>
      <c r="AQ83" s="122"/>
      <c r="AR83" s="122"/>
      <c r="AS83" s="122"/>
      <c r="AT83" s="122"/>
      <c r="AU83" s="122"/>
      <c r="AV83" s="122"/>
      <c r="AW83" s="122"/>
      <c r="AX83" s="123"/>
    </row>
    <row r="84" spans="1:50" s="5" customFormat="1" ht="15" customHeight="1">
      <c r="A84" s="219" t="s">
        <v>156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1"/>
      <c r="AC84" s="157" t="s">
        <v>197</v>
      </c>
      <c r="AD84" s="158"/>
      <c r="AE84" s="158"/>
      <c r="AF84" s="159"/>
      <c r="AG84" s="121">
        <v>4</v>
      </c>
      <c r="AH84" s="122"/>
      <c r="AI84" s="122"/>
      <c r="AJ84" s="122"/>
      <c r="AK84" s="122"/>
      <c r="AL84" s="122"/>
      <c r="AM84" s="122"/>
      <c r="AN84" s="122"/>
      <c r="AO84" s="123"/>
      <c r="AP84" s="121"/>
      <c r="AQ84" s="122"/>
      <c r="AR84" s="122"/>
      <c r="AS84" s="122"/>
      <c r="AT84" s="122"/>
      <c r="AU84" s="122"/>
      <c r="AV84" s="122"/>
      <c r="AW84" s="122"/>
      <c r="AX84" s="123"/>
    </row>
    <row r="85" spans="1:50" s="5" customFormat="1" ht="15" customHeight="1">
      <c r="A85" s="219" t="s">
        <v>157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1"/>
      <c r="AC85" s="157" t="s">
        <v>198</v>
      </c>
      <c r="AD85" s="158"/>
      <c r="AE85" s="158"/>
      <c r="AF85" s="159"/>
      <c r="AG85" s="121">
        <v>4433</v>
      </c>
      <c r="AH85" s="122"/>
      <c r="AI85" s="122"/>
      <c r="AJ85" s="122"/>
      <c r="AK85" s="122"/>
      <c r="AL85" s="122"/>
      <c r="AM85" s="122"/>
      <c r="AN85" s="122"/>
      <c r="AO85" s="123"/>
      <c r="AP85" s="121"/>
      <c r="AQ85" s="122"/>
      <c r="AR85" s="122"/>
      <c r="AS85" s="122"/>
      <c r="AT85" s="122"/>
      <c r="AU85" s="122"/>
      <c r="AV85" s="122"/>
      <c r="AW85" s="122"/>
      <c r="AX85" s="123"/>
    </row>
    <row r="86" spans="1:50" s="5" customFormat="1" ht="15" customHeight="1">
      <c r="A86" s="219" t="s">
        <v>158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1"/>
      <c r="AC86" s="157" t="s">
        <v>199</v>
      </c>
      <c r="AD86" s="158"/>
      <c r="AE86" s="158"/>
      <c r="AF86" s="159"/>
      <c r="AG86" s="121">
        <v>12</v>
      </c>
      <c r="AH86" s="122"/>
      <c r="AI86" s="122"/>
      <c r="AJ86" s="122"/>
      <c r="AK86" s="122"/>
      <c r="AL86" s="122"/>
      <c r="AM86" s="122"/>
      <c r="AN86" s="122"/>
      <c r="AO86" s="123"/>
      <c r="AP86" s="121"/>
      <c r="AQ86" s="122"/>
      <c r="AR86" s="122"/>
      <c r="AS86" s="122"/>
      <c r="AT86" s="122"/>
      <c r="AU86" s="122"/>
      <c r="AV86" s="122"/>
      <c r="AW86" s="122"/>
      <c r="AX86" s="123"/>
    </row>
    <row r="87" spans="1:50" s="5" customFormat="1" ht="15" customHeight="1">
      <c r="A87" s="219" t="s">
        <v>159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1"/>
      <c r="AC87" s="129" t="s">
        <v>200</v>
      </c>
      <c r="AD87" s="130"/>
      <c r="AE87" s="130"/>
      <c r="AF87" s="131"/>
      <c r="AG87" s="121">
        <v>223</v>
      </c>
      <c r="AH87" s="122"/>
      <c r="AI87" s="122"/>
      <c r="AJ87" s="122"/>
      <c r="AK87" s="122"/>
      <c r="AL87" s="122"/>
      <c r="AM87" s="122"/>
      <c r="AN87" s="122"/>
      <c r="AO87" s="123"/>
      <c r="AP87" s="121"/>
      <c r="AQ87" s="122"/>
      <c r="AR87" s="122"/>
      <c r="AS87" s="122"/>
      <c r="AT87" s="122"/>
      <c r="AU87" s="122"/>
      <c r="AV87" s="122"/>
      <c r="AW87" s="122"/>
      <c r="AX87" s="124"/>
    </row>
    <row r="88" spans="1:50" s="5" customFormat="1" ht="15" customHeight="1" thickBot="1">
      <c r="A88" s="222" t="s">
        <v>44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4"/>
      <c r="AC88" s="157" t="s">
        <v>40</v>
      </c>
      <c r="AD88" s="158"/>
      <c r="AE88" s="158"/>
      <c r="AF88" s="159"/>
      <c r="AG88" s="193"/>
      <c r="AH88" s="163"/>
      <c r="AI88" s="163"/>
      <c r="AJ88" s="163"/>
      <c r="AK88" s="163"/>
      <c r="AL88" s="163"/>
      <c r="AM88" s="163"/>
      <c r="AN88" s="163"/>
      <c r="AO88" s="164"/>
      <c r="AP88" s="193">
        <v>2091.18</v>
      </c>
      <c r="AQ88" s="163"/>
      <c r="AR88" s="163"/>
      <c r="AS88" s="163"/>
      <c r="AT88" s="163"/>
      <c r="AU88" s="163"/>
      <c r="AV88" s="163"/>
      <c r="AW88" s="163"/>
      <c r="AX88" s="165"/>
    </row>
    <row r="89" spans="1:50" s="5" customFormat="1" ht="15" customHeight="1" thickBot="1">
      <c r="A89" s="142" t="s">
        <v>95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4"/>
      <c r="AC89" s="145" t="s">
        <v>41</v>
      </c>
      <c r="AD89" s="146"/>
      <c r="AE89" s="146"/>
      <c r="AF89" s="147"/>
      <c r="AG89" s="107">
        <f>AG46+AG57+AG59+AG68+AG78+AG82</f>
        <v>24290</v>
      </c>
      <c r="AH89" s="108"/>
      <c r="AI89" s="108"/>
      <c r="AJ89" s="108"/>
      <c r="AK89" s="108"/>
      <c r="AL89" s="108"/>
      <c r="AM89" s="108"/>
      <c r="AN89" s="108"/>
      <c r="AO89" s="109"/>
      <c r="AP89" s="107">
        <f>AP46+AP68+AP82+AP88</f>
        <v>18718.25</v>
      </c>
      <c r="AQ89" s="108"/>
      <c r="AR89" s="108"/>
      <c r="AS89" s="108"/>
      <c r="AT89" s="108"/>
      <c r="AU89" s="108"/>
      <c r="AV89" s="108"/>
      <c r="AW89" s="108"/>
      <c r="AX89" s="148"/>
    </row>
    <row r="90" spans="1:50" s="5" customFormat="1" ht="15" customHeight="1" thickBot="1">
      <c r="A90" s="149" t="s">
        <v>113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1" t="s">
        <v>42</v>
      </c>
      <c r="AD90" s="152"/>
      <c r="AE90" s="152"/>
      <c r="AF90" s="153"/>
      <c r="AG90" s="89">
        <f>AG89+AG45</f>
        <v>126665</v>
      </c>
      <c r="AH90" s="90"/>
      <c r="AI90" s="90"/>
      <c r="AJ90" s="90"/>
      <c r="AK90" s="90"/>
      <c r="AL90" s="90"/>
      <c r="AM90" s="90"/>
      <c r="AN90" s="90"/>
      <c r="AO90" s="91"/>
      <c r="AP90" s="89">
        <f>AP89+AP45</f>
        <v>116558.68000000001</v>
      </c>
      <c r="AQ90" s="90"/>
      <c r="AR90" s="90"/>
      <c r="AS90" s="90"/>
      <c r="AT90" s="90"/>
      <c r="AU90" s="90"/>
      <c r="AV90" s="90"/>
      <c r="AW90" s="90"/>
      <c r="AX90" s="92"/>
    </row>
  </sheetData>
  <mergeCells count="288">
    <mergeCell ref="AP73:AX73"/>
    <mergeCell ref="AP72:AX72"/>
    <mergeCell ref="A50:AB50"/>
    <mergeCell ref="AC50:AF50"/>
    <mergeCell ref="AG50:AO50"/>
    <mergeCell ref="AP50:AX50"/>
    <mergeCell ref="AP65:AX65"/>
    <mergeCell ref="AG64:AO64"/>
    <mergeCell ref="AG65:AO65"/>
    <mergeCell ref="AG67:AO67"/>
    <mergeCell ref="AP78:AX78"/>
    <mergeCell ref="AP76:AX76"/>
    <mergeCell ref="AP75:AX75"/>
    <mergeCell ref="AP74:AX74"/>
    <mergeCell ref="AP82:AX82"/>
    <mergeCell ref="AP81:AX81"/>
    <mergeCell ref="AP80:AX80"/>
    <mergeCell ref="AP79:AX79"/>
    <mergeCell ref="AP86:AX86"/>
    <mergeCell ref="AP85:AX85"/>
    <mergeCell ref="AP84:AX84"/>
    <mergeCell ref="AP83:AX83"/>
    <mergeCell ref="AG83:AO83"/>
    <mergeCell ref="AG84:AO84"/>
    <mergeCell ref="AG85:AO85"/>
    <mergeCell ref="AG86:AO86"/>
    <mergeCell ref="AG79:AO79"/>
    <mergeCell ref="AG80:AO80"/>
    <mergeCell ref="AG81:AO81"/>
    <mergeCell ref="AG82:AO82"/>
    <mergeCell ref="AP67:AX67"/>
    <mergeCell ref="AP62:AX62"/>
    <mergeCell ref="AG63:AO63"/>
    <mergeCell ref="AP63:AX63"/>
    <mergeCell ref="AP64:AX64"/>
    <mergeCell ref="AG66:AO66"/>
    <mergeCell ref="AP66:AX66"/>
    <mergeCell ref="AC84:AF84"/>
    <mergeCell ref="AC85:AF85"/>
    <mergeCell ref="AC86:AF86"/>
    <mergeCell ref="AG62:AO62"/>
    <mergeCell ref="AG72:AO72"/>
    <mergeCell ref="AG73:AO73"/>
    <mergeCell ref="AG74:AO74"/>
    <mergeCell ref="AG75:AO75"/>
    <mergeCell ref="AG76:AO76"/>
    <mergeCell ref="AG78:AO78"/>
    <mergeCell ref="AC80:AF80"/>
    <mergeCell ref="AC81:AF81"/>
    <mergeCell ref="AC82:AF82"/>
    <mergeCell ref="AC83:AF83"/>
    <mergeCell ref="AC75:AF75"/>
    <mergeCell ref="AC76:AF76"/>
    <mergeCell ref="AC78:AF78"/>
    <mergeCell ref="AC79:AF79"/>
    <mergeCell ref="AC77:AF77"/>
    <mergeCell ref="A85:AB85"/>
    <mergeCell ref="A86:AB86"/>
    <mergeCell ref="AC62:AF62"/>
    <mergeCell ref="AC63:AF63"/>
    <mergeCell ref="AC64:AF64"/>
    <mergeCell ref="AC65:AF65"/>
    <mergeCell ref="AC67:AF67"/>
    <mergeCell ref="AC72:AF72"/>
    <mergeCell ref="AC73:AF73"/>
    <mergeCell ref="AC74:AF74"/>
    <mergeCell ref="A76:AB76"/>
    <mergeCell ref="A78:AB78"/>
    <mergeCell ref="A79:AB79"/>
    <mergeCell ref="A80:AB80"/>
    <mergeCell ref="A77:AB77"/>
    <mergeCell ref="A72:AB72"/>
    <mergeCell ref="A73:AB73"/>
    <mergeCell ref="A74:AB74"/>
    <mergeCell ref="A75:AB75"/>
    <mergeCell ref="AP41:AX41"/>
    <mergeCell ref="AP42:AX42"/>
    <mergeCell ref="AG37:AO37"/>
    <mergeCell ref="AG38:AO38"/>
    <mergeCell ref="AP37:AX37"/>
    <mergeCell ref="AP38:AX38"/>
    <mergeCell ref="AP39:AX39"/>
    <mergeCell ref="AP40:AX40"/>
    <mergeCell ref="A41:AB41"/>
    <mergeCell ref="A42:AB42"/>
    <mergeCell ref="AC41:AF41"/>
    <mergeCell ref="AC42:AF42"/>
    <mergeCell ref="AC37:AF37"/>
    <mergeCell ref="AC38:AF38"/>
    <mergeCell ref="AC39:AF39"/>
    <mergeCell ref="AC40:AF40"/>
    <mergeCell ref="A34:AB34"/>
    <mergeCell ref="AC34:AF34"/>
    <mergeCell ref="AG34:AO34"/>
    <mergeCell ref="AP34:AX34"/>
    <mergeCell ref="AG32:AO32"/>
    <mergeCell ref="AG33:AO33"/>
    <mergeCell ref="AP32:AX32"/>
    <mergeCell ref="AP33:AX33"/>
    <mergeCell ref="A32:AB32"/>
    <mergeCell ref="A33:AB33"/>
    <mergeCell ref="AC32:AF32"/>
    <mergeCell ref="AC33:AF33"/>
    <mergeCell ref="A29:AB29"/>
    <mergeCell ref="A30:AB30"/>
    <mergeCell ref="A27:AB27"/>
    <mergeCell ref="AC27:AF27"/>
    <mergeCell ref="AC29:AF29"/>
    <mergeCell ref="AC30:AF30"/>
    <mergeCell ref="AG29:AO29"/>
    <mergeCell ref="AP29:AX29"/>
    <mergeCell ref="AP30:AX30"/>
    <mergeCell ref="AG30:AO30"/>
    <mergeCell ref="AG28:AO28"/>
    <mergeCell ref="AP28:AX28"/>
    <mergeCell ref="AC28:AF28"/>
    <mergeCell ref="A28:AB28"/>
    <mergeCell ref="AG27:AO27"/>
    <mergeCell ref="AP27:AX27"/>
    <mergeCell ref="AG56:AO56"/>
    <mergeCell ref="AG51:AO51"/>
    <mergeCell ref="AG52:AO52"/>
    <mergeCell ref="AG53:AO53"/>
    <mergeCell ref="AG54:AO54"/>
    <mergeCell ref="AP44:AX44"/>
    <mergeCell ref="AP45:AX45"/>
    <mergeCell ref="AG43:AO43"/>
    <mergeCell ref="X5:Y5"/>
    <mergeCell ref="Z5:AA5"/>
    <mergeCell ref="L5:W5"/>
    <mergeCell ref="AM5:AX5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3:AX23"/>
    <mergeCell ref="AG21:AO21"/>
    <mergeCell ref="AG22:AO22"/>
    <mergeCell ref="AG23:AO23"/>
    <mergeCell ref="AP21:AX21"/>
    <mergeCell ref="AP22:AX22"/>
    <mergeCell ref="AC23:AF23"/>
    <mergeCell ref="A21:AB21"/>
    <mergeCell ref="A22:AB22"/>
    <mergeCell ref="A23:AB23"/>
    <mergeCell ref="AC21:AF21"/>
    <mergeCell ref="AC22:AF22"/>
    <mergeCell ref="A48:AB48"/>
    <mergeCell ref="A49:AB49"/>
    <mergeCell ref="A36:AB36"/>
    <mergeCell ref="A43:AB43"/>
    <mergeCell ref="A44:AB44"/>
    <mergeCell ref="A45:AB45"/>
    <mergeCell ref="A37:AB37"/>
    <mergeCell ref="A38:AB38"/>
    <mergeCell ref="A39:AB39"/>
    <mergeCell ref="A40:AB40"/>
    <mergeCell ref="A55:AB55"/>
    <mergeCell ref="A56:AB56"/>
    <mergeCell ref="A57:AB57"/>
    <mergeCell ref="A58:AB58"/>
    <mergeCell ref="AC46:AF46"/>
    <mergeCell ref="A59:AB59"/>
    <mergeCell ref="A61:AB61"/>
    <mergeCell ref="A51:AB51"/>
    <mergeCell ref="A52:AB52"/>
    <mergeCell ref="A53:AB53"/>
    <mergeCell ref="A54:AB54"/>
    <mergeCell ref="A46:AB46"/>
    <mergeCell ref="A47:AB47"/>
    <mergeCell ref="A60:AB60"/>
    <mergeCell ref="AC51:AF51"/>
    <mergeCell ref="A69:AB69"/>
    <mergeCell ref="AC24:AF24"/>
    <mergeCell ref="AC25:AF25"/>
    <mergeCell ref="AC26:AF26"/>
    <mergeCell ref="AC31:AF31"/>
    <mergeCell ref="AC36:AF36"/>
    <mergeCell ref="AC43:AF43"/>
    <mergeCell ref="AC44:AF44"/>
    <mergeCell ref="AC45:AF45"/>
    <mergeCell ref="AC47:AF47"/>
    <mergeCell ref="AC48:AF48"/>
    <mergeCell ref="AC66:AF66"/>
    <mergeCell ref="AC68:AF68"/>
    <mergeCell ref="AC56:AF56"/>
    <mergeCell ref="AC57:AF57"/>
    <mergeCell ref="AC58:AF58"/>
    <mergeCell ref="AC59:AF59"/>
    <mergeCell ref="AC60:AF60"/>
    <mergeCell ref="AC49:AF49"/>
    <mergeCell ref="AC52:AF52"/>
    <mergeCell ref="AC53:AF53"/>
    <mergeCell ref="AC54:AF54"/>
    <mergeCell ref="AC55:AF55"/>
    <mergeCell ref="AG59:AO61"/>
    <mergeCell ref="AP57:AX58"/>
    <mergeCell ref="AG55:AO55"/>
    <mergeCell ref="AG57:AO58"/>
    <mergeCell ref="A71:AB71"/>
    <mergeCell ref="AC71:AF71"/>
    <mergeCell ref="AG71:AO71"/>
    <mergeCell ref="AP71:AX71"/>
    <mergeCell ref="AC61:AF61"/>
    <mergeCell ref="AC69:AF69"/>
    <mergeCell ref="A66:AB66"/>
    <mergeCell ref="A68:AB68"/>
    <mergeCell ref="A62:AB62"/>
    <mergeCell ref="A63:AB63"/>
    <mergeCell ref="A64:AB64"/>
    <mergeCell ref="A65:AB65"/>
    <mergeCell ref="A67:AB67"/>
    <mergeCell ref="AP24:AX25"/>
    <mergeCell ref="AG24:AO25"/>
    <mergeCell ref="A35:AB35"/>
    <mergeCell ref="AC35:AF35"/>
    <mergeCell ref="A24:AB24"/>
    <mergeCell ref="A25:AB25"/>
    <mergeCell ref="A26:AB26"/>
    <mergeCell ref="A31:AB31"/>
    <mergeCell ref="AG26:AO26"/>
    <mergeCell ref="AG31:AO31"/>
    <mergeCell ref="AP26:AX26"/>
    <mergeCell ref="AP31:AX31"/>
    <mergeCell ref="AP35:AX35"/>
    <mergeCell ref="AP36:AX36"/>
    <mergeCell ref="AG35:AO35"/>
    <mergeCell ref="AG36:AO36"/>
    <mergeCell ref="AG48:AO49"/>
    <mergeCell ref="AG46:AO47"/>
    <mergeCell ref="AG44:AO44"/>
    <mergeCell ref="AG45:AO45"/>
    <mergeCell ref="AG39:AO39"/>
    <mergeCell ref="AG40:AO40"/>
    <mergeCell ref="AG41:AO41"/>
    <mergeCell ref="AG42:AO42"/>
    <mergeCell ref="AP43:AX43"/>
    <mergeCell ref="AP59:AX61"/>
    <mergeCell ref="AP48:AX49"/>
    <mergeCell ref="AP46:AX47"/>
    <mergeCell ref="AP51:AX51"/>
    <mergeCell ref="AP52:AX52"/>
    <mergeCell ref="AP53:AX53"/>
    <mergeCell ref="AP54:AX54"/>
    <mergeCell ref="AP55:AX55"/>
    <mergeCell ref="AP56:AX56"/>
    <mergeCell ref="A70:AB70"/>
    <mergeCell ref="AC70:AF70"/>
    <mergeCell ref="AP68:AX70"/>
    <mergeCell ref="AG68:AO70"/>
    <mergeCell ref="AG77:AO77"/>
    <mergeCell ref="AP77:AX77"/>
    <mergeCell ref="A87:AB87"/>
    <mergeCell ref="AC87:AF87"/>
    <mergeCell ref="AG87:AO87"/>
    <mergeCell ref="AP87:AX87"/>
    <mergeCell ref="A81:AB81"/>
    <mergeCell ref="A82:AB82"/>
    <mergeCell ref="A83:AB83"/>
    <mergeCell ref="A84:AB84"/>
    <mergeCell ref="A88:AB88"/>
    <mergeCell ref="AC88:AF88"/>
    <mergeCell ref="AG88:AO88"/>
    <mergeCell ref="AP88:AX88"/>
    <mergeCell ref="A89:AB89"/>
    <mergeCell ref="AC89:AF89"/>
    <mergeCell ref="AG89:AO89"/>
    <mergeCell ref="AP89:AX89"/>
    <mergeCell ref="A90:AB90"/>
    <mergeCell ref="AC90:AF90"/>
    <mergeCell ref="AG90:AO90"/>
    <mergeCell ref="AP90:AX90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B77"/>
  <sheetViews>
    <sheetView zoomScale="75" zoomScaleNormal="75" workbookViewId="0" topLeftCell="A13">
      <selection activeCell="BC45" sqref="BC45"/>
    </sheetView>
  </sheetViews>
  <sheetFormatPr defaultColWidth="9.00390625" defaultRowHeight="12.75"/>
  <cols>
    <col min="1" max="53" width="1.75390625" style="1" customWidth="1"/>
    <col min="54" max="54" width="13.375" style="1" customWidth="1"/>
    <col min="55" max="16384" width="1.75390625" style="1" customWidth="1"/>
  </cols>
  <sheetData>
    <row r="1" ht="11.25">
      <c r="AX1" s="15" t="s">
        <v>30</v>
      </c>
    </row>
    <row r="2" spans="37:50" ht="11.25">
      <c r="AK2" s="1" t="s">
        <v>132</v>
      </c>
      <c r="AU2" s="1" t="s">
        <v>133</v>
      </c>
      <c r="AX2" s="15"/>
    </row>
    <row r="3" spans="1:50" s="13" customFormat="1" ht="12">
      <c r="A3" s="200" t="s">
        <v>45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 t="s">
        <v>111</v>
      </c>
      <c r="AD3" s="200"/>
      <c r="AE3" s="200"/>
      <c r="AF3" s="200"/>
      <c r="AG3" s="200" t="s">
        <v>69</v>
      </c>
      <c r="AH3" s="200"/>
      <c r="AI3" s="200"/>
      <c r="AJ3" s="200"/>
      <c r="AK3" s="200"/>
      <c r="AL3" s="200"/>
      <c r="AM3" s="200"/>
      <c r="AN3" s="200"/>
      <c r="AO3" s="200"/>
      <c r="AP3" s="200" t="s">
        <v>69</v>
      </c>
      <c r="AQ3" s="200"/>
      <c r="AR3" s="200"/>
      <c r="AS3" s="200"/>
      <c r="AT3" s="200"/>
      <c r="AU3" s="200"/>
      <c r="AV3" s="200"/>
      <c r="AW3" s="200"/>
      <c r="AX3" s="200"/>
    </row>
    <row r="4" spans="1:50" s="13" customFormat="1" ht="1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 t="s">
        <v>112</v>
      </c>
      <c r="AD4" s="239"/>
      <c r="AE4" s="239"/>
      <c r="AF4" s="239"/>
      <c r="AG4" s="239" t="s">
        <v>117</v>
      </c>
      <c r="AH4" s="239"/>
      <c r="AI4" s="239"/>
      <c r="AJ4" s="239"/>
      <c r="AK4" s="239"/>
      <c r="AL4" s="239"/>
      <c r="AM4" s="239"/>
      <c r="AN4" s="239"/>
      <c r="AO4" s="239"/>
      <c r="AP4" s="239" t="s">
        <v>70</v>
      </c>
      <c r="AQ4" s="239"/>
      <c r="AR4" s="239"/>
      <c r="AS4" s="239"/>
      <c r="AT4" s="239"/>
      <c r="AU4" s="239"/>
      <c r="AV4" s="239"/>
      <c r="AW4" s="239"/>
      <c r="AX4" s="239"/>
    </row>
    <row r="5" spans="1:50" s="13" customFormat="1" ht="12.75" thickBot="1">
      <c r="A5" s="200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>
        <v>2</v>
      </c>
      <c r="AD5" s="200"/>
      <c r="AE5" s="200"/>
      <c r="AF5" s="200"/>
      <c r="AG5" s="200">
        <v>3</v>
      </c>
      <c r="AH5" s="200"/>
      <c r="AI5" s="200"/>
      <c r="AJ5" s="200"/>
      <c r="AK5" s="200"/>
      <c r="AL5" s="200"/>
      <c r="AM5" s="200"/>
      <c r="AN5" s="200"/>
      <c r="AO5" s="200"/>
      <c r="AP5" s="200">
        <v>4</v>
      </c>
      <c r="AQ5" s="200"/>
      <c r="AR5" s="200"/>
      <c r="AS5" s="200"/>
      <c r="AT5" s="200"/>
      <c r="AU5" s="200"/>
      <c r="AV5" s="200"/>
      <c r="AW5" s="200"/>
      <c r="AX5" s="200"/>
    </row>
    <row r="6" spans="1:50" s="5" customFormat="1" ht="12.75">
      <c r="A6" s="100" t="s">
        <v>101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45"/>
      <c r="AD6" s="146"/>
      <c r="AE6" s="146"/>
      <c r="AF6" s="147"/>
      <c r="AG6" s="107">
        <v>28268</v>
      </c>
      <c r="AH6" s="108"/>
      <c r="AI6" s="108"/>
      <c r="AJ6" s="108"/>
      <c r="AK6" s="108"/>
      <c r="AL6" s="108"/>
      <c r="AM6" s="108"/>
      <c r="AN6" s="108"/>
      <c r="AO6" s="109"/>
      <c r="AP6" s="107">
        <v>154719.73</v>
      </c>
      <c r="AQ6" s="108"/>
      <c r="AR6" s="108"/>
      <c r="AS6" s="108"/>
      <c r="AT6" s="108"/>
      <c r="AU6" s="108"/>
      <c r="AV6" s="108"/>
      <c r="AW6" s="108"/>
      <c r="AX6" s="148"/>
    </row>
    <row r="7" spans="1:50" s="5" customFormat="1" ht="12.75">
      <c r="A7" s="174" t="s">
        <v>84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  <c r="AC7" s="177" t="s">
        <v>46</v>
      </c>
      <c r="AD7" s="178"/>
      <c r="AE7" s="178"/>
      <c r="AF7" s="179"/>
      <c r="AG7" s="169"/>
      <c r="AH7" s="170"/>
      <c r="AI7" s="170"/>
      <c r="AJ7" s="170"/>
      <c r="AK7" s="170"/>
      <c r="AL7" s="170"/>
      <c r="AM7" s="170"/>
      <c r="AN7" s="170"/>
      <c r="AO7" s="171"/>
      <c r="AP7" s="169"/>
      <c r="AQ7" s="170"/>
      <c r="AR7" s="170"/>
      <c r="AS7" s="170"/>
      <c r="AT7" s="170"/>
      <c r="AU7" s="170"/>
      <c r="AV7" s="170"/>
      <c r="AW7" s="170"/>
      <c r="AX7" s="172"/>
    </row>
    <row r="8" spans="1:50" s="5" customFormat="1" ht="12.75">
      <c r="A8" s="174" t="s">
        <v>220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23"/>
      <c r="AD8" s="24"/>
      <c r="AE8" s="24"/>
      <c r="AF8" s="25"/>
      <c r="AG8" s="26"/>
      <c r="AH8" s="7"/>
      <c r="AI8" s="7"/>
      <c r="AJ8" s="7"/>
      <c r="AK8" s="7"/>
      <c r="AL8" s="7"/>
      <c r="AM8" s="7"/>
      <c r="AN8" s="7"/>
      <c r="AO8" s="27"/>
      <c r="AP8" s="121">
        <v>154719.73</v>
      </c>
      <c r="AQ8" s="122"/>
      <c r="AR8" s="122"/>
      <c r="AS8" s="122"/>
      <c r="AT8" s="122"/>
      <c r="AU8" s="122"/>
      <c r="AV8" s="122"/>
      <c r="AW8" s="122"/>
      <c r="AX8" s="124"/>
    </row>
    <row r="9" spans="1:50" s="5" customFormat="1" ht="12.7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23"/>
      <c r="AD9" s="24"/>
      <c r="AE9" s="24"/>
      <c r="AF9" s="25"/>
      <c r="AG9" s="26"/>
      <c r="AH9" s="7"/>
      <c r="AI9" s="7"/>
      <c r="AJ9" s="7"/>
      <c r="AK9" s="7"/>
      <c r="AL9" s="7"/>
      <c r="AM9" s="7"/>
      <c r="AN9" s="7"/>
      <c r="AO9" s="27"/>
      <c r="AP9" s="26"/>
      <c r="AQ9" s="7"/>
      <c r="AR9" s="7"/>
      <c r="AS9" s="7"/>
      <c r="AT9" s="7"/>
      <c r="AU9" s="7"/>
      <c r="AV9" s="7"/>
      <c r="AW9" s="7"/>
      <c r="AX9" s="28"/>
    </row>
    <row r="10" spans="1:50" s="5" customFormat="1" ht="14.25" customHeight="1">
      <c r="A10" s="160" t="s">
        <v>102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57" t="s">
        <v>201</v>
      </c>
      <c r="AD10" s="158"/>
      <c r="AE10" s="158"/>
      <c r="AF10" s="159"/>
      <c r="AG10" s="162">
        <v>-9</v>
      </c>
      <c r="AH10" s="163"/>
      <c r="AI10" s="163"/>
      <c r="AJ10" s="163"/>
      <c r="AK10" s="163"/>
      <c r="AL10" s="163"/>
      <c r="AM10" s="163"/>
      <c r="AN10" s="163"/>
      <c r="AO10" s="164"/>
      <c r="AP10" s="162">
        <v>-9.2</v>
      </c>
      <c r="AQ10" s="163"/>
      <c r="AR10" s="163"/>
      <c r="AS10" s="163"/>
      <c r="AT10" s="163"/>
      <c r="AU10" s="163"/>
      <c r="AV10" s="163"/>
      <c r="AW10" s="163"/>
      <c r="AX10" s="165"/>
    </row>
    <row r="11" spans="1:50" s="5" customFormat="1" ht="14.25" customHeight="1">
      <c r="A11" s="219" t="s">
        <v>85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129" t="s">
        <v>47</v>
      </c>
      <c r="AD11" s="130"/>
      <c r="AE11" s="130"/>
      <c r="AF11" s="131"/>
      <c r="AG11" s="121">
        <v>72708</v>
      </c>
      <c r="AH11" s="122"/>
      <c r="AI11" s="122"/>
      <c r="AJ11" s="122"/>
      <c r="AK11" s="122"/>
      <c r="AL11" s="122"/>
      <c r="AM11" s="122"/>
      <c r="AN11" s="122"/>
      <c r="AO11" s="123"/>
      <c r="AP11" s="121"/>
      <c r="AQ11" s="122"/>
      <c r="AR11" s="122"/>
      <c r="AS11" s="122"/>
      <c r="AT11" s="122"/>
      <c r="AU11" s="122"/>
      <c r="AV11" s="122"/>
      <c r="AW11" s="122"/>
      <c r="AX11" s="124"/>
    </row>
    <row r="12" spans="1:50" s="5" customFormat="1" ht="14.25" customHeight="1">
      <c r="A12" s="219" t="s">
        <v>160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  <c r="AC12" s="129" t="s">
        <v>202</v>
      </c>
      <c r="AD12" s="130"/>
      <c r="AE12" s="130"/>
      <c r="AF12" s="131"/>
      <c r="AG12" s="121"/>
      <c r="AH12" s="122"/>
      <c r="AI12" s="122"/>
      <c r="AJ12" s="122"/>
      <c r="AK12" s="122"/>
      <c r="AL12" s="122"/>
      <c r="AM12" s="122"/>
      <c r="AN12" s="122"/>
      <c r="AO12" s="123"/>
      <c r="AP12" s="121"/>
      <c r="AQ12" s="122"/>
      <c r="AR12" s="122"/>
      <c r="AS12" s="122"/>
      <c r="AT12" s="122"/>
      <c r="AU12" s="122"/>
      <c r="AV12" s="122"/>
      <c r="AW12" s="122"/>
      <c r="AX12" s="123"/>
    </row>
    <row r="13" spans="1:50" s="5" customFormat="1" ht="14.25" customHeight="1">
      <c r="A13" s="222" t="s">
        <v>86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4"/>
      <c r="AC13" s="157" t="s">
        <v>48</v>
      </c>
      <c r="AD13" s="158"/>
      <c r="AE13" s="158"/>
      <c r="AF13" s="159"/>
      <c r="AG13" s="193">
        <v>311</v>
      </c>
      <c r="AH13" s="163"/>
      <c r="AI13" s="163"/>
      <c r="AJ13" s="163"/>
      <c r="AK13" s="163"/>
      <c r="AL13" s="163"/>
      <c r="AM13" s="163"/>
      <c r="AN13" s="163"/>
      <c r="AO13" s="164"/>
      <c r="AP13" s="193"/>
      <c r="AQ13" s="163"/>
      <c r="AR13" s="163"/>
      <c r="AS13" s="163"/>
      <c r="AT13" s="163"/>
      <c r="AU13" s="163"/>
      <c r="AV13" s="163"/>
      <c r="AW13" s="163"/>
      <c r="AX13" s="165"/>
    </row>
    <row r="14" spans="1:50" s="5" customFormat="1" ht="12.75">
      <c r="A14" s="234" t="s">
        <v>28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12"/>
      <c r="AD14" s="213"/>
      <c r="AE14" s="213"/>
      <c r="AF14" s="214"/>
      <c r="AG14" s="190">
        <v>311</v>
      </c>
      <c r="AH14" s="191"/>
      <c r="AI14" s="191"/>
      <c r="AJ14" s="191"/>
      <c r="AK14" s="191"/>
      <c r="AL14" s="191"/>
      <c r="AM14" s="191"/>
      <c r="AN14" s="191"/>
      <c r="AO14" s="192"/>
      <c r="AP14" s="190"/>
      <c r="AQ14" s="191"/>
      <c r="AR14" s="191"/>
      <c r="AS14" s="191"/>
      <c r="AT14" s="191"/>
      <c r="AU14" s="191"/>
      <c r="AV14" s="191"/>
      <c r="AW14" s="191"/>
      <c r="AX14" s="194"/>
    </row>
    <row r="15" spans="1:50" s="5" customFormat="1" ht="12.75">
      <c r="A15" s="283" t="s">
        <v>103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157" t="s">
        <v>203</v>
      </c>
      <c r="AD15" s="158"/>
      <c r="AE15" s="158"/>
      <c r="AF15" s="159"/>
      <c r="AG15" s="193"/>
      <c r="AH15" s="163"/>
      <c r="AI15" s="163"/>
      <c r="AJ15" s="163"/>
      <c r="AK15" s="163"/>
      <c r="AL15" s="163"/>
      <c r="AM15" s="163"/>
      <c r="AN15" s="163"/>
      <c r="AO15" s="164"/>
      <c r="AP15" s="193"/>
      <c r="AQ15" s="163"/>
      <c r="AR15" s="163"/>
      <c r="AS15" s="163"/>
      <c r="AT15" s="163"/>
      <c r="AU15" s="163"/>
      <c r="AV15" s="163"/>
      <c r="AW15" s="163"/>
      <c r="AX15" s="165"/>
    </row>
    <row r="16" spans="1:50" s="5" customFormat="1" ht="12.75">
      <c r="A16" s="126" t="s">
        <v>104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77"/>
      <c r="AD16" s="178"/>
      <c r="AE16" s="178"/>
      <c r="AF16" s="179"/>
      <c r="AG16" s="169"/>
      <c r="AH16" s="170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0"/>
      <c r="AX16" s="172"/>
    </row>
    <row r="17" spans="1:50" s="5" customFormat="1" ht="12.75">
      <c r="A17" s="283" t="s">
        <v>103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  <c r="AC17" s="157" t="s">
        <v>204</v>
      </c>
      <c r="AD17" s="158"/>
      <c r="AE17" s="158"/>
      <c r="AF17" s="159"/>
      <c r="AG17" s="190"/>
      <c r="AH17" s="191"/>
      <c r="AI17" s="191"/>
      <c r="AJ17" s="191"/>
      <c r="AK17" s="191"/>
      <c r="AL17" s="191"/>
      <c r="AM17" s="191"/>
      <c r="AN17" s="191"/>
      <c r="AO17" s="192"/>
      <c r="AP17" s="190"/>
      <c r="AQ17" s="191"/>
      <c r="AR17" s="191"/>
      <c r="AS17" s="191"/>
      <c r="AT17" s="191"/>
      <c r="AU17" s="191"/>
      <c r="AV17" s="191"/>
      <c r="AW17" s="191"/>
      <c r="AX17" s="194"/>
    </row>
    <row r="18" spans="1:50" s="5" customFormat="1" ht="12.75">
      <c r="A18" s="283" t="s">
        <v>105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157"/>
      <c r="AD18" s="158"/>
      <c r="AE18" s="158"/>
      <c r="AF18" s="159"/>
      <c r="AG18" s="169"/>
      <c r="AH18" s="170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0"/>
      <c r="AX18" s="172"/>
    </row>
    <row r="19" spans="1:50" s="5" customFormat="1" ht="12.75">
      <c r="A19" s="222" t="s">
        <v>161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129" t="s">
        <v>205</v>
      </c>
      <c r="AD19" s="130"/>
      <c r="AE19" s="130"/>
      <c r="AF19" s="131"/>
      <c r="AG19" s="121"/>
      <c r="AH19" s="122"/>
      <c r="AI19" s="122"/>
      <c r="AJ19" s="122"/>
      <c r="AK19" s="122"/>
      <c r="AL19" s="122"/>
      <c r="AM19" s="122"/>
      <c r="AN19" s="122"/>
      <c r="AO19" s="123"/>
      <c r="AP19" s="121"/>
      <c r="AQ19" s="122"/>
      <c r="AR19" s="122"/>
      <c r="AS19" s="122"/>
      <c r="AT19" s="122"/>
      <c r="AU19" s="122"/>
      <c r="AV19" s="122"/>
      <c r="AW19" s="122"/>
      <c r="AX19" s="123"/>
    </row>
    <row r="20" spans="1:50" s="5" customFormat="1" ht="14.25" customHeight="1" thickBot="1">
      <c r="A20" s="286" t="s">
        <v>163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70" t="s">
        <v>206</v>
      </c>
      <c r="AD20" s="271"/>
      <c r="AE20" s="271"/>
      <c r="AF20" s="272"/>
      <c r="AG20" s="56">
        <v>1435</v>
      </c>
      <c r="AH20" s="57"/>
      <c r="AI20" s="57"/>
      <c r="AJ20" s="57"/>
      <c r="AK20" s="57"/>
      <c r="AL20" s="57"/>
      <c r="AM20" s="57"/>
      <c r="AN20" s="57"/>
      <c r="AO20" s="119"/>
      <c r="AP20" s="56"/>
      <c r="AQ20" s="57"/>
      <c r="AR20" s="57"/>
      <c r="AS20" s="57"/>
      <c r="AT20" s="57"/>
      <c r="AU20" s="57"/>
      <c r="AV20" s="57"/>
      <c r="AW20" s="57"/>
      <c r="AX20" s="106"/>
    </row>
    <row r="21" spans="1:50" s="5" customFormat="1" ht="14.25" customHeight="1" thickBot="1">
      <c r="A21" s="286" t="s">
        <v>164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129" t="s">
        <v>207</v>
      </c>
      <c r="AD21" s="130"/>
      <c r="AE21" s="130"/>
      <c r="AF21" s="131"/>
      <c r="AG21" s="121"/>
      <c r="AH21" s="122"/>
      <c r="AI21" s="122"/>
      <c r="AJ21" s="122"/>
      <c r="AK21" s="122"/>
      <c r="AL21" s="122"/>
      <c r="AM21" s="122"/>
      <c r="AN21" s="122"/>
      <c r="AO21" s="123"/>
      <c r="AP21" s="121"/>
      <c r="AQ21" s="122"/>
      <c r="AR21" s="122"/>
      <c r="AS21" s="122"/>
      <c r="AT21" s="122"/>
      <c r="AU21" s="122"/>
      <c r="AV21" s="122"/>
      <c r="AW21" s="122"/>
      <c r="AX21" s="123"/>
    </row>
    <row r="22" spans="1:50" s="5" customFormat="1" ht="14.25" customHeight="1" thickBot="1">
      <c r="A22" s="286" t="s">
        <v>162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129" t="s">
        <v>49</v>
      </c>
      <c r="AD22" s="130"/>
      <c r="AE22" s="130"/>
      <c r="AF22" s="131"/>
      <c r="AG22" s="121">
        <v>1731</v>
      </c>
      <c r="AH22" s="122"/>
      <c r="AI22" s="122"/>
      <c r="AJ22" s="122"/>
      <c r="AK22" s="122"/>
      <c r="AL22" s="122"/>
      <c r="AM22" s="122"/>
      <c r="AN22" s="122"/>
      <c r="AO22" s="123"/>
      <c r="AP22" s="121"/>
      <c r="AQ22" s="122"/>
      <c r="AR22" s="122"/>
      <c r="AS22" s="122"/>
      <c r="AT22" s="122"/>
      <c r="AU22" s="122"/>
      <c r="AV22" s="122"/>
      <c r="AW22" s="122"/>
      <c r="AX22" s="123"/>
    </row>
    <row r="23" spans="1:50" s="5" customFormat="1" ht="14.25" customHeight="1" thickBot="1">
      <c r="A23" s="286" t="s">
        <v>165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129" t="s">
        <v>208</v>
      </c>
      <c r="AD23" s="130"/>
      <c r="AE23" s="130"/>
      <c r="AF23" s="131"/>
      <c r="AG23" s="121"/>
      <c r="AH23" s="122"/>
      <c r="AI23" s="122"/>
      <c r="AJ23" s="122"/>
      <c r="AK23" s="122"/>
      <c r="AL23" s="122"/>
      <c r="AM23" s="122"/>
      <c r="AN23" s="122"/>
      <c r="AO23" s="123"/>
      <c r="AP23" s="121">
        <v>-70138.85</v>
      </c>
      <c r="AQ23" s="122"/>
      <c r="AR23" s="122"/>
      <c r="AS23" s="122"/>
      <c r="AT23" s="122"/>
      <c r="AU23" s="122"/>
      <c r="AV23" s="122"/>
      <c r="AW23" s="122"/>
      <c r="AX23" s="123"/>
    </row>
    <row r="24" spans="1:50" s="5" customFormat="1" ht="14.25" customHeight="1">
      <c r="A24" s="126" t="s">
        <v>106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129" t="s">
        <v>50</v>
      </c>
      <c r="AD24" s="130"/>
      <c r="AE24" s="130"/>
      <c r="AF24" s="131"/>
      <c r="AG24" s="121">
        <f>SUM(AG6+AG10+AG11+AG13+AG20+AG22)</f>
        <v>104444</v>
      </c>
      <c r="AH24" s="122"/>
      <c r="AI24" s="122"/>
      <c r="AJ24" s="122"/>
      <c r="AK24" s="122"/>
      <c r="AL24" s="122"/>
      <c r="AM24" s="122"/>
      <c r="AN24" s="122"/>
      <c r="AO24" s="123"/>
      <c r="AP24" s="121">
        <f>SUM(AP6+AP10+AP23)</f>
        <v>84571.68</v>
      </c>
      <c r="AQ24" s="122"/>
      <c r="AR24" s="122"/>
      <c r="AS24" s="122"/>
      <c r="AT24" s="122"/>
      <c r="AU24" s="122"/>
      <c r="AV24" s="122"/>
      <c r="AW24" s="122"/>
      <c r="AX24" s="123"/>
    </row>
    <row r="25" spans="1:50" s="5" customFormat="1" ht="14.25" customHeight="1" thickBot="1">
      <c r="A25" s="201" t="s">
        <v>265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3"/>
      <c r="AD25" s="24"/>
      <c r="AE25" s="24"/>
      <c r="AF25" s="25"/>
      <c r="AG25" s="26"/>
      <c r="AH25" s="7"/>
      <c r="AI25" s="7"/>
      <c r="AJ25" s="7"/>
      <c r="AK25" s="7"/>
      <c r="AL25" s="7"/>
      <c r="AM25" s="7"/>
      <c r="AN25" s="7"/>
      <c r="AO25" s="27"/>
      <c r="AP25" s="121">
        <v>176.96</v>
      </c>
      <c r="AQ25" s="122"/>
      <c r="AR25" s="122"/>
      <c r="AS25" s="122"/>
      <c r="AT25" s="122"/>
      <c r="AU25" s="122"/>
      <c r="AV25" s="122"/>
      <c r="AW25" s="122"/>
      <c r="AX25" s="123"/>
    </row>
    <row r="26" spans="1:50" s="5" customFormat="1" ht="14.25" customHeight="1" thickBot="1">
      <c r="A26" s="201" t="s">
        <v>62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51"/>
      <c r="AD26" s="152"/>
      <c r="AE26" s="152"/>
      <c r="AF26" s="153"/>
      <c r="AG26" s="89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2"/>
    </row>
    <row r="27" spans="1:50" s="5" customFormat="1" ht="12.75">
      <c r="A27" s="280" t="s">
        <v>87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157" t="s">
        <v>51</v>
      </c>
      <c r="AD27" s="158"/>
      <c r="AE27" s="158"/>
      <c r="AF27" s="159"/>
      <c r="AG27" s="193">
        <f>SUM(AG29:AN30)</f>
        <v>2749</v>
      </c>
      <c r="AH27" s="163"/>
      <c r="AI27" s="163"/>
      <c r="AJ27" s="163"/>
      <c r="AK27" s="163"/>
      <c r="AL27" s="163"/>
      <c r="AM27" s="163"/>
      <c r="AN27" s="163"/>
      <c r="AO27" s="164"/>
      <c r="AP27" s="193">
        <v>2725.77</v>
      </c>
      <c r="AQ27" s="163"/>
      <c r="AR27" s="163"/>
      <c r="AS27" s="163"/>
      <c r="AT27" s="163"/>
      <c r="AU27" s="163"/>
      <c r="AV27" s="163"/>
      <c r="AW27" s="163"/>
      <c r="AX27" s="165"/>
    </row>
    <row r="28" spans="1:50" s="5" customFormat="1" ht="13.5" thickBot="1">
      <c r="A28" s="280" t="s">
        <v>153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157"/>
      <c r="AD28" s="158"/>
      <c r="AE28" s="158"/>
      <c r="AF28" s="159"/>
      <c r="AG28" s="169"/>
      <c r="AH28" s="170"/>
      <c r="AI28" s="170"/>
      <c r="AJ28" s="170"/>
      <c r="AK28" s="170"/>
      <c r="AL28" s="170"/>
      <c r="AM28" s="170"/>
      <c r="AN28" s="170"/>
      <c r="AO28" s="171"/>
      <c r="AP28" s="169"/>
      <c r="AQ28" s="170"/>
      <c r="AR28" s="170"/>
      <c r="AS28" s="170"/>
      <c r="AT28" s="170"/>
      <c r="AU28" s="170"/>
      <c r="AV28" s="170"/>
      <c r="AW28" s="170"/>
      <c r="AX28" s="172"/>
    </row>
    <row r="29" spans="1:50" s="5" customFormat="1" ht="25.5" customHeight="1" thickBot="1">
      <c r="A29" s="83" t="s">
        <v>167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70"/>
      <c r="AC29" s="157" t="s">
        <v>209</v>
      </c>
      <c r="AD29" s="158"/>
      <c r="AE29" s="158"/>
      <c r="AF29" s="159"/>
      <c r="AG29" s="89">
        <v>2165</v>
      </c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1"/>
    </row>
    <row r="30" spans="1:50" s="5" customFormat="1" ht="36" customHeight="1" thickBot="1">
      <c r="A30" s="83" t="s">
        <v>168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70"/>
      <c r="AC30" s="157" t="s">
        <v>210</v>
      </c>
      <c r="AD30" s="158"/>
      <c r="AE30" s="158"/>
      <c r="AF30" s="159"/>
      <c r="AG30" s="89">
        <v>584</v>
      </c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1"/>
    </row>
    <row r="31" spans="1:50" s="5" customFormat="1" ht="36" customHeight="1" thickBot="1">
      <c r="A31" s="278" t="s">
        <v>107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9"/>
      <c r="AC31" s="157" t="s">
        <v>110</v>
      </c>
      <c r="AD31" s="158"/>
      <c r="AE31" s="158"/>
      <c r="AF31" s="159"/>
      <c r="AG31" s="89">
        <v>594</v>
      </c>
      <c r="AH31" s="90"/>
      <c r="AI31" s="90"/>
      <c r="AJ31" s="90"/>
      <c r="AK31" s="90"/>
      <c r="AL31" s="90"/>
      <c r="AM31" s="90"/>
      <c r="AN31" s="90"/>
      <c r="AO31" s="91"/>
      <c r="AP31" s="89">
        <v>9257.49</v>
      </c>
      <c r="AQ31" s="90"/>
      <c r="AR31" s="90"/>
      <c r="AS31" s="90"/>
      <c r="AT31" s="90"/>
      <c r="AU31" s="90"/>
      <c r="AV31" s="90"/>
      <c r="AW31" s="90"/>
      <c r="AX31" s="91"/>
    </row>
    <row r="32" spans="1:50" s="5" customFormat="1" ht="14.25" customHeight="1" thickBot="1">
      <c r="A32" s="208" t="s">
        <v>169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187"/>
      <c r="AC32" s="206" t="s">
        <v>52</v>
      </c>
      <c r="AD32" s="207"/>
      <c r="AE32" s="207"/>
      <c r="AF32" s="207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40"/>
    </row>
    <row r="33" spans="1:50" s="5" customFormat="1" ht="14.25" customHeight="1" thickBot="1">
      <c r="A33" s="137" t="s">
        <v>108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196" t="s">
        <v>53</v>
      </c>
      <c r="AD33" s="197"/>
      <c r="AE33" s="197"/>
      <c r="AF33" s="197"/>
      <c r="AG33" s="198">
        <f>SUM(AG29:AO32)</f>
        <v>3343</v>
      </c>
      <c r="AH33" s="198"/>
      <c r="AI33" s="198"/>
      <c r="AJ33" s="198"/>
      <c r="AK33" s="198"/>
      <c r="AL33" s="198"/>
      <c r="AM33" s="198"/>
      <c r="AN33" s="198"/>
      <c r="AO33" s="198"/>
      <c r="AP33" s="198">
        <f>SUM(AP27:AX31)</f>
        <v>11983.26</v>
      </c>
      <c r="AQ33" s="198"/>
      <c r="AR33" s="198"/>
      <c r="AS33" s="198"/>
      <c r="AT33" s="198"/>
      <c r="AU33" s="198"/>
      <c r="AV33" s="198"/>
      <c r="AW33" s="198"/>
      <c r="AX33" s="199"/>
    </row>
    <row r="34" spans="1:50" s="5" customFormat="1" ht="14.25" customHeight="1" thickBot="1">
      <c r="A34" s="201" t="s">
        <v>63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33"/>
      <c r="AD34" s="134"/>
      <c r="AE34" s="134"/>
      <c r="AF34" s="134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</row>
    <row r="35" spans="1:50" s="5" customFormat="1" ht="14.25" customHeight="1" thickBot="1">
      <c r="A35" s="83" t="s">
        <v>87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5"/>
      <c r="AC35" s="157" t="s">
        <v>54</v>
      </c>
      <c r="AD35" s="158"/>
      <c r="AE35" s="158"/>
      <c r="AF35" s="159"/>
      <c r="AG35" s="135">
        <f>AG37+AG38</f>
        <v>9236</v>
      </c>
      <c r="AH35" s="135"/>
      <c r="AI35" s="135"/>
      <c r="AJ35" s="135"/>
      <c r="AK35" s="135"/>
      <c r="AL35" s="135"/>
      <c r="AM35" s="135"/>
      <c r="AN35" s="135"/>
      <c r="AO35" s="135"/>
      <c r="AP35" s="135">
        <v>9214.62</v>
      </c>
      <c r="AQ35" s="135"/>
      <c r="AR35" s="135"/>
      <c r="AS35" s="135"/>
      <c r="AT35" s="135"/>
      <c r="AU35" s="135"/>
      <c r="AV35" s="135"/>
      <c r="AW35" s="135"/>
      <c r="AX35" s="136"/>
    </row>
    <row r="36" spans="1:50" s="5" customFormat="1" ht="13.5" thickBot="1">
      <c r="A36" s="222" t="s">
        <v>135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4"/>
      <c r="AC36" s="157"/>
      <c r="AD36" s="158"/>
      <c r="AE36" s="158"/>
      <c r="AF36" s="159"/>
      <c r="AG36" s="169"/>
      <c r="AH36" s="170"/>
      <c r="AI36" s="170"/>
      <c r="AJ36" s="170"/>
      <c r="AK36" s="170"/>
      <c r="AL36" s="170"/>
      <c r="AM36" s="170"/>
      <c r="AN36" s="170"/>
      <c r="AO36" s="171"/>
      <c r="AP36" s="169"/>
      <c r="AQ36" s="170"/>
      <c r="AR36" s="170"/>
      <c r="AS36" s="170"/>
      <c r="AT36" s="170"/>
      <c r="AU36" s="170"/>
      <c r="AV36" s="170"/>
      <c r="AW36" s="170"/>
      <c r="AX36" s="172"/>
    </row>
    <row r="37" spans="1:50" s="5" customFormat="1" ht="13.5" thickBot="1">
      <c r="A37" s="83" t="s">
        <v>170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5"/>
      <c r="AC37" s="206" t="s">
        <v>211</v>
      </c>
      <c r="AD37" s="207"/>
      <c r="AE37" s="207"/>
      <c r="AF37" s="207"/>
      <c r="AG37" s="89">
        <v>8653</v>
      </c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1"/>
    </row>
    <row r="38" spans="1:50" s="5" customFormat="1" ht="24.75" customHeight="1" thickBot="1">
      <c r="A38" s="73" t="s">
        <v>171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3"/>
      <c r="AC38" s="157" t="s">
        <v>212</v>
      </c>
      <c r="AD38" s="158"/>
      <c r="AE38" s="158"/>
      <c r="AF38" s="159"/>
      <c r="AG38" s="89">
        <v>583</v>
      </c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1"/>
    </row>
    <row r="39" spans="1:51" s="5" customFormat="1" ht="34.5" customHeight="1" thickBot="1">
      <c r="A39" s="167" t="s">
        <v>64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157" t="s">
        <v>55</v>
      </c>
      <c r="AD39" s="158"/>
      <c r="AE39" s="158"/>
      <c r="AF39" s="159"/>
      <c r="AG39" s="89">
        <f>AG41+AG44+AG45+AG46+AG47+AG48</f>
        <v>7362</v>
      </c>
      <c r="AH39" s="90"/>
      <c r="AI39" s="90"/>
      <c r="AJ39" s="90"/>
      <c r="AK39" s="90"/>
      <c r="AL39" s="90"/>
      <c r="AM39" s="90"/>
      <c r="AN39" s="90"/>
      <c r="AO39" s="91"/>
      <c r="AP39" s="89">
        <v>7701.51</v>
      </c>
      <c r="AQ39" s="90"/>
      <c r="AR39" s="90"/>
      <c r="AS39" s="90"/>
      <c r="AT39" s="90"/>
      <c r="AU39" s="90"/>
      <c r="AV39" s="90"/>
      <c r="AW39" s="90"/>
      <c r="AX39" s="91"/>
      <c r="AY39" s="5" t="s">
        <v>221</v>
      </c>
    </row>
    <row r="40" spans="1:50" s="5" customFormat="1" ht="16.5" customHeight="1" thickBot="1">
      <c r="A40" s="309" t="s">
        <v>28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1"/>
      <c r="AC40" s="206"/>
      <c r="AD40" s="207"/>
      <c r="AE40" s="207"/>
      <c r="AF40" s="207"/>
      <c r="AG40" s="89"/>
      <c r="AH40" s="90"/>
      <c r="AI40" s="90"/>
      <c r="AJ40" s="90"/>
      <c r="AK40" s="90"/>
      <c r="AL40" s="90"/>
      <c r="AM40" s="90"/>
      <c r="AN40" s="90"/>
      <c r="AO40" s="91"/>
      <c r="AP40" s="89"/>
      <c r="AQ40" s="90"/>
      <c r="AR40" s="90"/>
      <c r="AS40" s="90"/>
      <c r="AT40" s="90"/>
      <c r="AU40" s="90"/>
      <c r="AV40" s="90"/>
      <c r="AW40" s="90"/>
      <c r="AX40" s="91"/>
    </row>
    <row r="41" spans="1:50" s="5" customFormat="1" ht="45" customHeight="1" thickBot="1">
      <c r="A41" s="283" t="s">
        <v>88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5"/>
      <c r="AC41" s="206" t="s">
        <v>127</v>
      </c>
      <c r="AD41" s="207"/>
      <c r="AE41" s="207"/>
      <c r="AF41" s="207"/>
      <c r="AG41" s="89">
        <v>2900</v>
      </c>
      <c r="AH41" s="90"/>
      <c r="AI41" s="90"/>
      <c r="AJ41" s="90"/>
      <c r="AK41" s="90"/>
      <c r="AL41" s="90"/>
      <c r="AM41" s="90"/>
      <c r="AN41" s="90"/>
      <c r="AO41" s="91"/>
      <c r="AP41" s="77" t="s">
        <v>273</v>
      </c>
      <c r="AQ41" s="78"/>
      <c r="AR41" s="78"/>
      <c r="AS41" s="78"/>
      <c r="AT41" s="78"/>
      <c r="AU41" s="78"/>
      <c r="AV41" s="78"/>
      <c r="AW41" s="78"/>
      <c r="AX41" s="79"/>
    </row>
    <row r="42" spans="1:54" s="5" customFormat="1" ht="18.75" customHeight="1" thickBot="1">
      <c r="A42" s="283" t="s">
        <v>172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5"/>
      <c r="AC42" s="206" t="s">
        <v>128</v>
      </c>
      <c r="AD42" s="207"/>
      <c r="AE42" s="207"/>
      <c r="AF42" s="207"/>
      <c r="AG42" s="89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1"/>
      <c r="BB42" s="5">
        <f>AP39+AP44</f>
        <v>10612.16</v>
      </c>
    </row>
    <row r="43" spans="1:50" s="5" customFormat="1" ht="30" customHeight="1" thickBot="1">
      <c r="A43" s="289" t="s">
        <v>173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1"/>
      <c r="AC43" s="206" t="s">
        <v>129</v>
      </c>
      <c r="AD43" s="207"/>
      <c r="AE43" s="207"/>
      <c r="AF43" s="207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</row>
    <row r="44" spans="1:50" s="5" customFormat="1" ht="28.5" customHeight="1" thickBot="1">
      <c r="A44" s="154" t="s">
        <v>174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6"/>
      <c r="AC44" s="306" t="s">
        <v>130</v>
      </c>
      <c r="AD44" s="307"/>
      <c r="AE44" s="307"/>
      <c r="AF44" s="308"/>
      <c r="AG44" s="89">
        <v>392</v>
      </c>
      <c r="AH44" s="90"/>
      <c r="AI44" s="90"/>
      <c r="AJ44" s="90"/>
      <c r="AK44" s="90"/>
      <c r="AL44" s="90"/>
      <c r="AM44" s="90"/>
      <c r="AN44" s="90"/>
      <c r="AO44" s="91"/>
      <c r="AP44" s="107">
        <v>2910.65</v>
      </c>
      <c r="AQ44" s="108"/>
      <c r="AR44" s="108"/>
      <c r="AS44" s="108"/>
      <c r="AT44" s="108"/>
      <c r="AU44" s="108"/>
      <c r="AV44" s="108"/>
      <c r="AW44" s="108"/>
      <c r="AX44" s="109"/>
    </row>
    <row r="45" spans="1:50" s="5" customFormat="1" ht="34.5" customHeight="1" thickBot="1">
      <c r="A45" s="80" t="s">
        <v>217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3"/>
      <c r="AC45" s="157" t="s">
        <v>131</v>
      </c>
      <c r="AD45" s="158"/>
      <c r="AE45" s="158"/>
      <c r="AF45" s="159"/>
      <c r="AG45" s="89">
        <v>92</v>
      </c>
      <c r="AH45" s="90"/>
      <c r="AI45" s="90"/>
      <c r="AJ45" s="90"/>
      <c r="AK45" s="90"/>
      <c r="AL45" s="90"/>
      <c r="AM45" s="90"/>
      <c r="AN45" s="90"/>
      <c r="AO45" s="91"/>
      <c r="AP45" s="312"/>
      <c r="AQ45" s="313"/>
      <c r="AR45" s="313"/>
      <c r="AS45" s="313"/>
      <c r="AT45" s="313"/>
      <c r="AU45" s="313"/>
      <c r="AV45" s="313"/>
      <c r="AW45" s="313"/>
      <c r="AX45" s="314"/>
    </row>
    <row r="46" spans="1:50" s="5" customFormat="1" ht="29.25" customHeight="1">
      <c r="A46" s="296" t="s">
        <v>218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8"/>
      <c r="AC46" s="267" t="s">
        <v>213</v>
      </c>
      <c r="AD46" s="304"/>
      <c r="AE46" s="304"/>
      <c r="AF46" s="305"/>
      <c r="AG46" s="139">
        <v>1351</v>
      </c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</row>
    <row r="47" spans="1:50" s="5" customFormat="1" ht="14.25" customHeight="1" thickBot="1">
      <c r="A47" s="299" t="s">
        <v>175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185"/>
      <c r="AC47" s="206" t="s">
        <v>214</v>
      </c>
      <c r="AD47" s="207"/>
      <c r="AE47" s="207"/>
      <c r="AF47" s="207"/>
      <c r="AG47" s="139">
        <v>1103</v>
      </c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40"/>
    </row>
    <row r="48" spans="1:50" s="5" customFormat="1" ht="14.25" customHeight="1" thickBot="1">
      <c r="A48" s="299" t="s">
        <v>65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185"/>
      <c r="AC48" s="157" t="s">
        <v>215</v>
      </c>
      <c r="AD48" s="158"/>
      <c r="AE48" s="158"/>
      <c r="AF48" s="159"/>
      <c r="AG48" s="89">
        <v>1524</v>
      </c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1"/>
    </row>
    <row r="49" spans="1:50" s="5" customFormat="1" ht="35.25" customHeight="1">
      <c r="A49" s="209" t="s">
        <v>219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206" t="s">
        <v>56</v>
      </c>
      <c r="AD49" s="207"/>
      <c r="AE49" s="207"/>
      <c r="AF49" s="207"/>
      <c r="AG49" s="139">
        <v>1</v>
      </c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40"/>
    </row>
    <row r="50" spans="1:50" s="5" customFormat="1" ht="12.75">
      <c r="A50" s="166" t="s">
        <v>116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8"/>
      <c r="AC50" s="157" t="s">
        <v>57</v>
      </c>
      <c r="AD50" s="158"/>
      <c r="AE50" s="158"/>
      <c r="AF50" s="159"/>
      <c r="AG50" s="169">
        <v>2279</v>
      </c>
      <c r="AH50" s="170"/>
      <c r="AI50" s="170"/>
      <c r="AJ50" s="170"/>
      <c r="AK50" s="170"/>
      <c r="AL50" s="170"/>
      <c r="AM50" s="170"/>
      <c r="AN50" s="170"/>
      <c r="AO50" s="171"/>
      <c r="AP50" s="169"/>
      <c r="AQ50" s="170"/>
      <c r="AR50" s="170"/>
      <c r="AS50" s="170"/>
      <c r="AT50" s="170"/>
      <c r="AU50" s="170"/>
      <c r="AV50" s="170"/>
      <c r="AW50" s="170"/>
      <c r="AX50" s="172"/>
    </row>
    <row r="51" spans="1:50" s="5" customFormat="1" ht="14.25" customHeight="1">
      <c r="A51" s="167" t="s">
        <v>89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206" t="s">
        <v>58</v>
      </c>
      <c r="AD51" s="207"/>
      <c r="AE51" s="207"/>
      <c r="AF51" s="207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40"/>
    </row>
    <row r="52" spans="1:50" s="5" customFormat="1" ht="14.25" customHeight="1" thickBot="1">
      <c r="A52" s="208" t="s">
        <v>66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187"/>
      <c r="AC52" s="206" t="s">
        <v>59</v>
      </c>
      <c r="AD52" s="207"/>
      <c r="AE52" s="207"/>
      <c r="AF52" s="207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</row>
    <row r="53" spans="1:50" s="5" customFormat="1" ht="14.25" customHeight="1" thickBot="1">
      <c r="A53" s="137" t="s">
        <v>109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8"/>
      <c r="AC53" s="196" t="s">
        <v>60</v>
      </c>
      <c r="AD53" s="197"/>
      <c r="AE53" s="197"/>
      <c r="AF53" s="197"/>
      <c r="AG53" s="198">
        <f>AG50+AG49+AG39+AG35</f>
        <v>18878</v>
      </c>
      <c r="AH53" s="198"/>
      <c r="AI53" s="198"/>
      <c r="AJ53" s="198"/>
      <c r="AK53" s="198"/>
      <c r="AL53" s="198"/>
      <c r="AM53" s="198"/>
      <c r="AN53" s="198"/>
      <c r="AO53" s="198"/>
      <c r="AP53" s="198">
        <f>AP35+AP39+AP44</f>
        <v>19826.780000000002</v>
      </c>
      <c r="AQ53" s="198"/>
      <c r="AR53" s="198"/>
      <c r="AS53" s="198"/>
      <c r="AT53" s="198"/>
      <c r="AU53" s="198"/>
      <c r="AV53" s="198"/>
      <c r="AW53" s="198"/>
      <c r="AX53" s="199"/>
    </row>
    <row r="54" spans="1:50" s="5" customFormat="1" ht="14.25" customHeight="1" thickBot="1">
      <c r="A54" s="137" t="s">
        <v>222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8"/>
      <c r="AC54" s="47"/>
      <c r="AD54" s="48"/>
      <c r="AE54" s="48"/>
      <c r="AF54" s="48"/>
      <c r="AG54" s="139">
        <f>AG33+AG53</f>
        <v>22221</v>
      </c>
      <c r="AH54" s="139"/>
      <c r="AI54" s="139"/>
      <c r="AJ54" s="139"/>
      <c r="AK54" s="139"/>
      <c r="AL54" s="139"/>
      <c r="AM54" s="139"/>
      <c r="AN54" s="139"/>
      <c r="AO54" s="140"/>
      <c r="AP54" s="139">
        <f>AP53+AP33</f>
        <v>31810.04</v>
      </c>
      <c r="AQ54" s="139"/>
      <c r="AR54" s="139"/>
      <c r="AS54" s="139"/>
      <c r="AT54" s="139"/>
      <c r="AU54" s="139"/>
      <c r="AV54" s="139"/>
      <c r="AW54" s="139"/>
      <c r="AX54" s="140"/>
    </row>
    <row r="55" spans="1:50" s="5" customFormat="1" ht="14.25" customHeight="1" thickBot="1">
      <c r="A55" s="132" t="s">
        <v>113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13"/>
      <c r="AC55" s="133" t="s">
        <v>61</v>
      </c>
      <c r="AD55" s="134"/>
      <c r="AE55" s="134"/>
      <c r="AF55" s="134"/>
      <c r="AG55" s="135">
        <f>AG54+AG24</f>
        <v>126665</v>
      </c>
      <c r="AH55" s="135"/>
      <c r="AI55" s="135"/>
      <c r="AJ55" s="135"/>
      <c r="AK55" s="135"/>
      <c r="AL55" s="135"/>
      <c r="AM55" s="135"/>
      <c r="AN55" s="135"/>
      <c r="AO55" s="135"/>
      <c r="AP55" s="135">
        <f>AP54+AP24+AP25</f>
        <v>116558.68000000001</v>
      </c>
      <c r="AQ55" s="135"/>
      <c r="AR55" s="135"/>
      <c r="AS55" s="135"/>
      <c r="AT55" s="135"/>
      <c r="AU55" s="135"/>
      <c r="AV55" s="135"/>
      <c r="AW55" s="135"/>
      <c r="AX55" s="136"/>
    </row>
    <row r="56" spans="1:50" s="5" customFormat="1" ht="14.25" customHeight="1" thickBot="1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133"/>
      <c r="AD56" s="134"/>
      <c r="AE56" s="134"/>
      <c r="AF56" s="134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6"/>
    </row>
    <row r="57" spans="1:50" s="5" customFormat="1" ht="12.75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3"/>
      <c r="AC57" s="182"/>
      <c r="AD57" s="183"/>
      <c r="AE57" s="183"/>
      <c r="AF57" s="183"/>
      <c r="AG57" s="193"/>
      <c r="AH57" s="163"/>
      <c r="AI57" s="163"/>
      <c r="AJ57" s="163"/>
      <c r="AK57" s="163"/>
      <c r="AL57" s="163"/>
      <c r="AM57" s="163"/>
      <c r="AN57" s="163"/>
      <c r="AO57" s="164"/>
      <c r="AP57" s="193"/>
      <c r="AQ57" s="163"/>
      <c r="AR57" s="163"/>
      <c r="AS57" s="163"/>
      <c r="AT57" s="163"/>
      <c r="AU57" s="163"/>
      <c r="AV57" s="163"/>
      <c r="AW57" s="163"/>
      <c r="AX57" s="165"/>
    </row>
    <row r="58" spans="1:50" s="5" customFormat="1" ht="12.75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1"/>
      <c r="AC58" s="157"/>
      <c r="AD58" s="158"/>
      <c r="AE58" s="158"/>
      <c r="AF58" s="159"/>
      <c r="AG58" s="169"/>
      <c r="AH58" s="170"/>
      <c r="AI58" s="170"/>
      <c r="AJ58" s="170"/>
      <c r="AK58" s="170"/>
      <c r="AL58" s="170"/>
      <c r="AM58" s="170"/>
      <c r="AN58" s="170"/>
      <c r="AO58" s="171"/>
      <c r="AP58" s="169"/>
      <c r="AQ58" s="170"/>
      <c r="AR58" s="170"/>
      <c r="AS58" s="170"/>
      <c r="AT58" s="170"/>
      <c r="AU58" s="170"/>
      <c r="AV58" s="170"/>
      <c r="AW58" s="170"/>
      <c r="AX58" s="172"/>
    </row>
    <row r="59" spans="1:50" s="5" customFormat="1" ht="14.25" customHeight="1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4"/>
      <c r="AC59" s="129"/>
      <c r="AD59" s="130"/>
      <c r="AE59" s="130"/>
      <c r="AF59" s="131"/>
      <c r="AG59" s="121"/>
      <c r="AH59" s="122"/>
      <c r="AI59" s="122"/>
      <c r="AJ59" s="122"/>
      <c r="AK59" s="122"/>
      <c r="AL59" s="122"/>
      <c r="AM59" s="122"/>
      <c r="AN59" s="122"/>
      <c r="AO59" s="123"/>
      <c r="AP59" s="121"/>
      <c r="AQ59" s="122"/>
      <c r="AR59" s="122"/>
      <c r="AS59" s="122"/>
      <c r="AT59" s="122"/>
      <c r="AU59" s="122"/>
      <c r="AV59" s="122"/>
      <c r="AW59" s="122"/>
      <c r="AX59" s="124"/>
    </row>
    <row r="60" spans="1:50" s="5" customFormat="1" ht="14.25" customHeight="1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57"/>
      <c r="AD60" s="158"/>
      <c r="AE60" s="158"/>
      <c r="AF60" s="159"/>
      <c r="AG60" s="193"/>
      <c r="AH60" s="163"/>
      <c r="AI60" s="163"/>
      <c r="AJ60" s="163"/>
      <c r="AK60" s="163"/>
      <c r="AL60" s="163"/>
      <c r="AM60" s="163"/>
      <c r="AN60" s="163"/>
      <c r="AO60" s="164"/>
      <c r="AP60" s="193"/>
      <c r="AQ60" s="163"/>
      <c r="AR60" s="163"/>
      <c r="AS60" s="163"/>
      <c r="AT60" s="163"/>
      <c r="AU60" s="163"/>
      <c r="AV60" s="163"/>
      <c r="AW60" s="163"/>
      <c r="AX60" s="165"/>
    </row>
    <row r="61" spans="1:50" s="5" customFormat="1" ht="12.7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6"/>
      <c r="AC61" s="212"/>
      <c r="AD61" s="213"/>
      <c r="AE61" s="213"/>
      <c r="AF61" s="214"/>
      <c r="AG61" s="190"/>
      <c r="AH61" s="191"/>
      <c r="AI61" s="191"/>
      <c r="AJ61" s="191"/>
      <c r="AK61" s="191"/>
      <c r="AL61" s="191"/>
      <c r="AM61" s="191"/>
      <c r="AN61" s="191"/>
      <c r="AO61" s="192"/>
      <c r="AP61" s="190"/>
      <c r="AQ61" s="191"/>
      <c r="AR61" s="191"/>
      <c r="AS61" s="191"/>
      <c r="AT61" s="191"/>
      <c r="AU61" s="191"/>
      <c r="AV61" s="191"/>
      <c r="AW61" s="191"/>
      <c r="AX61" s="194"/>
    </row>
    <row r="62" spans="1:50" s="5" customFormat="1" ht="12.75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4"/>
      <c r="AC62" s="177"/>
      <c r="AD62" s="178"/>
      <c r="AE62" s="178"/>
      <c r="AF62" s="179"/>
      <c r="AG62" s="169"/>
      <c r="AH62" s="170"/>
      <c r="AI62" s="170"/>
      <c r="AJ62" s="170"/>
      <c r="AK62" s="170"/>
      <c r="AL62" s="170"/>
      <c r="AM62" s="170"/>
      <c r="AN62" s="170"/>
      <c r="AO62" s="171"/>
      <c r="AP62" s="169"/>
      <c r="AQ62" s="170"/>
      <c r="AR62" s="170"/>
      <c r="AS62" s="170"/>
      <c r="AT62" s="170"/>
      <c r="AU62" s="170"/>
      <c r="AV62" s="170"/>
      <c r="AW62" s="170"/>
      <c r="AX62" s="172"/>
    </row>
    <row r="63" spans="1:50" s="5" customFormat="1" ht="14.2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3"/>
      <c r="AC63" s="157"/>
      <c r="AD63" s="158"/>
      <c r="AE63" s="158"/>
      <c r="AF63" s="159"/>
      <c r="AG63" s="193"/>
      <c r="AH63" s="163"/>
      <c r="AI63" s="163"/>
      <c r="AJ63" s="163"/>
      <c r="AK63" s="163"/>
      <c r="AL63" s="163"/>
      <c r="AM63" s="163"/>
      <c r="AN63" s="163"/>
      <c r="AO63" s="164"/>
      <c r="AP63" s="193"/>
      <c r="AQ63" s="163"/>
      <c r="AR63" s="163"/>
      <c r="AS63" s="163"/>
      <c r="AT63" s="163"/>
      <c r="AU63" s="163"/>
      <c r="AV63" s="163"/>
      <c r="AW63" s="163"/>
      <c r="AX63" s="165"/>
    </row>
    <row r="64" spans="1:50" s="5" customFormat="1" ht="12.75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  <c r="AC64" s="212"/>
      <c r="AD64" s="213"/>
      <c r="AE64" s="213"/>
      <c r="AF64" s="214"/>
      <c r="AG64" s="190"/>
      <c r="AH64" s="191"/>
      <c r="AI64" s="191"/>
      <c r="AJ64" s="191"/>
      <c r="AK64" s="191"/>
      <c r="AL64" s="191"/>
      <c r="AM64" s="191"/>
      <c r="AN64" s="191"/>
      <c r="AO64" s="192"/>
      <c r="AP64" s="190"/>
      <c r="AQ64" s="191"/>
      <c r="AR64" s="191"/>
      <c r="AS64" s="191"/>
      <c r="AT64" s="191"/>
      <c r="AU64" s="191"/>
      <c r="AV64" s="191"/>
      <c r="AW64" s="191"/>
      <c r="AX64" s="194"/>
    </row>
    <row r="65" spans="1:50" s="5" customFormat="1" ht="12.75">
      <c r="A65" s="300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4"/>
      <c r="AC65" s="177"/>
      <c r="AD65" s="178"/>
      <c r="AE65" s="178"/>
      <c r="AF65" s="179"/>
      <c r="AG65" s="169"/>
      <c r="AH65" s="170"/>
      <c r="AI65" s="170"/>
      <c r="AJ65" s="170"/>
      <c r="AK65" s="170"/>
      <c r="AL65" s="170"/>
      <c r="AM65" s="170"/>
      <c r="AN65" s="170"/>
      <c r="AO65" s="171"/>
      <c r="AP65" s="169"/>
      <c r="AQ65" s="170"/>
      <c r="AR65" s="170"/>
      <c r="AS65" s="170"/>
      <c r="AT65" s="170"/>
      <c r="AU65" s="170"/>
      <c r="AV65" s="170"/>
      <c r="AW65" s="170"/>
      <c r="AX65" s="172"/>
    </row>
    <row r="66" spans="1:50" s="5" customFormat="1" ht="14.25" customHeight="1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1"/>
      <c r="AC66" s="157"/>
      <c r="AD66" s="158"/>
      <c r="AE66" s="158"/>
      <c r="AF66" s="159"/>
      <c r="AG66" s="193"/>
      <c r="AH66" s="163"/>
      <c r="AI66" s="163"/>
      <c r="AJ66" s="163"/>
      <c r="AK66" s="163"/>
      <c r="AL66" s="163"/>
      <c r="AM66" s="163"/>
      <c r="AN66" s="163"/>
      <c r="AO66" s="164"/>
      <c r="AP66" s="193"/>
      <c r="AQ66" s="163"/>
      <c r="AR66" s="163"/>
      <c r="AS66" s="163"/>
      <c r="AT66" s="163"/>
      <c r="AU66" s="163"/>
      <c r="AV66" s="163"/>
      <c r="AW66" s="163"/>
      <c r="AX66" s="165"/>
    </row>
    <row r="67" spans="1:50" s="5" customFormat="1" ht="14.25" customHeight="1">
      <c r="A67" s="300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4"/>
      <c r="AC67" s="129"/>
      <c r="AD67" s="130"/>
      <c r="AE67" s="130"/>
      <c r="AF67" s="131"/>
      <c r="AG67" s="121"/>
      <c r="AH67" s="122"/>
      <c r="AI67" s="122"/>
      <c r="AJ67" s="122"/>
      <c r="AK67" s="122"/>
      <c r="AL67" s="122"/>
      <c r="AM67" s="122"/>
      <c r="AN67" s="122"/>
      <c r="AO67" s="123"/>
      <c r="AP67" s="121"/>
      <c r="AQ67" s="122"/>
      <c r="AR67" s="122"/>
      <c r="AS67" s="122"/>
      <c r="AT67" s="122"/>
      <c r="AU67" s="122"/>
      <c r="AV67" s="122"/>
      <c r="AW67" s="122"/>
      <c r="AX67" s="124"/>
    </row>
    <row r="68" spans="1:50" s="5" customFormat="1" ht="14.25" customHeight="1">
      <c r="A68" s="23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3"/>
      <c r="AC68" s="157"/>
      <c r="AD68" s="158"/>
      <c r="AE68" s="158"/>
      <c r="AF68" s="159"/>
      <c r="AG68" s="193"/>
      <c r="AH68" s="163"/>
      <c r="AI68" s="163"/>
      <c r="AJ68" s="163"/>
      <c r="AK68" s="163"/>
      <c r="AL68" s="163"/>
      <c r="AM68" s="163"/>
      <c r="AN68" s="163"/>
      <c r="AO68" s="164"/>
      <c r="AP68" s="193"/>
      <c r="AQ68" s="163"/>
      <c r="AR68" s="163"/>
      <c r="AS68" s="163"/>
      <c r="AT68" s="163"/>
      <c r="AU68" s="163"/>
      <c r="AV68" s="163"/>
      <c r="AW68" s="163"/>
      <c r="AX68" s="165"/>
    </row>
    <row r="69" spans="1:50" s="5" customFormat="1" ht="12.7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6"/>
      <c r="AC69" s="212"/>
      <c r="AD69" s="213"/>
      <c r="AE69" s="213"/>
      <c r="AF69" s="214"/>
      <c r="AG69" s="190"/>
      <c r="AH69" s="191"/>
      <c r="AI69" s="191"/>
      <c r="AJ69" s="191"/>
      <c r="AK69" s="191"/>
      <c r="AL69" s="191"/>
      <c r="AM69" s="191"/>
      <c r="AN69" s="191"/>
      <c r="AO69" s="192"/>
      <c r="AP69" s="190"/>
      <c r="AQ69" s="191"/>
      <c r="AR69" s="191"/>
      <c r="AS69" s="191"/>
      <c r="AT69" s="191"/>
      <c r="AU69" s="191"/>
      <c r="AV69" s="191"/>
      <c r="AW69" s="191"/>
      <c r="AX69" s="194"/>
    </row>
    <row r="70" spans="1:50" s="5" customFormat="1" ht="12.75">
      <c r="A70" s="222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4"/>
      <c r="AC70" s="177"/>
      <c r="AD70" s="178"/>
      <c r="AE70" s="178"/>
      <c r="AF70" s="179"/>
      <c r="AG70" s="169"/>
      <c r="AH70" s="170"/>
      <c r="AI70" s="170"/>
      <c r="AJ70" s="170"/>
      <c r="AK70" s="170"/>
      <c r="AL70" s="170"/>
      <c r="AM70" s="170"/>
      <c r="AN70" s="170"/>
      <c r="AO70" s="171"/>
      <c r="AP70" s="169"/>
      <c r="AQ70" s="170"/>
      <c r="AR70" s="170"/>
      <c r="AS70" s="170"/>
      <c r="AT70" s="170"/>
      <c r="AU70" s="170"/>
      <c r="AV70" s="170"/>
      <c r="AW70" s="170"/>
      <c r="AX70" s="172"/>
    </row>
    <row r="71" spans="1:50" s="5" customFormat="1" ht="14.25" customHeight="1">
      <c r="A71" s="21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1"/>
      <c r="AC71" s="157"/>
      <c r="AD71" s="158"/>
      <c r="AE71" s="158"/>
      <c r="AF71" s="159"/>
      <c r="AG71" s="193"/>
      <c r="AH71" s="163"/>
      <c r="AI71" s="163"/>
      <c r="AJ71" s="163"/>
      <c r="AK71" s="163"/>
      <c r="AL71" s="163"/>
      <c r="AM71" s="163"/>
      <c r="AN71" s="163"/>
      <c r="AO71" s="164"/>
      <c r="AP71" s="193"/>
      <c r="AQ71" s="163"/>
      <c r="AR71" s="163"/>
      <c r="AS71" s="163"/>
      <c r="AT71" s="163"/>
      <c r="AU71" s="163"/>
      <c r="AV71" s="163"/>
      <c r="AW71" s="163"/>
      <c r="AX71" s="165"/>
    </row>
    <row r="72" spans="1:50" s="5" customFormat="1" ht="14.25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270"/>
      <c r="AD72" s="271"/>
      <c r="AE72" s="271"/>
      <c r="AF72" s="272"/>
      <c r="AG72" s="56"/>
      <c r="AH72" s="57"/>
      <c r="AI72" s="57"/>
      <c r="AJ72" s="57"/>
      <c r="AK72" s="57"/>
      <c r="AL72" s="57"/>
      <c r="AM72" s="57"/>
      <c r="AN72" s="57"/>
      <c r="AO72" s="119"/>
      <c r="AP72" s="56"/>
      <c r="AQ72" s="57"/>
      <c r="AR72" s="57"/>
      <c r="AS72" s="57"/>
      <c r="AT72" s="57"/>
      <c r="AU72" s="57"/>
      <c r="AV72" s="57"/>
      <c r="AW72" s="57"/>
      <c r="AX72" s="106"/>
    </row>
    <row r="73" spans="1:28" s="9" customFormat="1" ht="12">
      <c r="A73" s="16"/>
      <c r="B73" s="16"/>
      <c r="C73" s="16"/>
      <c r="D73" s="16"/>
      <c r="E73" s="16"/>
      <c r="F73" s="16"/>
      <c r="G73" s="16"/>
      <c r="H73" s="258"/>
      <c r="I73" s="258"/>
      <c r="J73" s="258"/>
      <c r="K73" s="258"/>
      <c r="L73" s="258"/>
      <c r="M73" s="16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16"/>
      <c r="Y73" s="16"/>
      <c r="Z73" s="16"/>
      <c r="AA73" s="16"/>
      <c r="AB73" s="16"/>
    </row>
    <row r="74" spans="1:50" s="16" customFormat="1" ht="12">
      <c r="A74" s="17"/>
      <c r="B74" s="17"/>
      <c r="C74" s="17"/>
      <c r="D74" s="17"/>
      <c r="E74" s="17"/>
      <c r="F74" s="17"/>
      <c r="G74" s="17"/>
      <c r="H74" s="273"/>
      <c r="I74" s="273"/>
      <c r="J74" s="273"/>
      <c r="K74" s="273"/>
      <c r="L74" s="273"/>
      <c r="M74" s="17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17"/>
      <c r="Y74" s="17"/>
      <c r="Z74" s="17"/>
      <c r="AA74" s="17"/>
      <c r="AB74" s="17"/>
      <c r="AI74" s="258"/>
      <c r="AJ74" s="258"/>
      <c r="AK74" s="258"/>
      <c r="AL74" s="258"/>
      <c r="AM74" s="258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</row>
    <row r="75" spans="1:50" s="17" customFormat="1" ht="9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I75" s="273"/>
      <c r="AJ75" s="273"/>
      <c r="AK75" s="273"/>
      <c r="AL75" s="273"/>
      <c r="AM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</row>
    <row r="76" spans="1:28" s="18" customFormat="1" ht="12">
      <c r="A76" s="11"/>
      <c r="B76" s="244"/>
      <c r="C76" s="244"/>
      <c r="D76" s="16"/>
      <c r="E76" s="244"/>
      <c r="F76" s="244"/>
      <c r="G76" s="244"/>
      <c r="H76" s="244"/>
      <c r="I76" s="244"/>
      <c r="J76" s="244"/>
      <c r="K76" s="244"/>
      <c r="L76" s="244"/>
      <c r="M76" s="274"/>
      <c r="N76" s="274"/>
      <c r="O76" s="275"/>
      <c r="P76" s="275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9" customFormat="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</sheetData>
  <mergeCells count="264">
    <mergeCell ref="AP40:AX40"/>
    <mergeCell ref="AG44:AO44"/>
    <mergeCell ref="A8:AB8"/>
    <mergeCell ref="A9:AB9"/>
    <mergeCell ref="AP8:AX8"/>
    <mergeCell ref="A25:AB25"/>
    <mergeCell ref="AP25:AX25"/>
    <mergeCell ref="AP44:AX45"/>
    <mergeCell ref="AC35:AF35"/>
    <mergeCell ref="A35:AB35"/>
    <mergeCell ref="AC42:AF42"/>
    <mergeCell ref="AG41:AO41"/>
    <mergeCell ref="A40:AB40"/>
    <mergeCell ref="AC40:AF40"/>
    <mergeCell ref="AG40:AO40"/>
    <mergeCell ref="AP41:AX41"/>
    <mergeCell ref="AP42:AX42"/>
    <mergeCell ref="AP48:AX48"/>
    <mergeCell ref="AC37:AF37"/>
    <mergeCell ref="AC38:AF38"/>
    <mergeCell ref="AC39:AF39"/>
    <mergeCell ref="AC44:AF44"/>
    <mergeCell ref="AC45:AF45"/>
    <mergeCell ref="AC48:AF48"/>
    <mergeCell ref="AC41:AF41"/>
    <mergeCell ref="AG33:AO33"/>
    <mergeCell ref="AG34:AO34"/>
    <mergeCell ref="AP38:AX38"/>
    <mergeCell ref="AG39:AO39"/>
    <mergeCell ref="AP39:AX39"/>
    <mergeCell ref="AP35:AX35"/>
    <mergeCell ref="A39:AB39"/>
    <mergeCell ref="AG29:AO29"/>
    <mergeCell ref="AP29:AX29"/>
    <mergeCell ref="AG30:AO30"/>
    <mergeCell ref="AP30:AX30"/>
    <mergeCell ref="AG31:AO31"/>
    <mergeCell ref="AP31:AX31"/>
    <mergeCell ref="AG37:AO37"/>
    <mergeCell ref="AP37:AX37"/>
    <mergeCell ref="AG35:AO35"/>
    <mergeCell ref="A28:AB28"/>
    <mergeCell ref="A29:AB29"/>
    <mergeCell ref="A30:AB30"/>
    <mergeCell ref="A36:AB36"/>
    <mergeCell ref="AG23:AO23"/>
    <mergeCell ref="AP23:AX23"/>
    <mergeCell ref="AG24:AO24"/>
    <mergeCell ref="AP24:AX24"/>
    <mergeCell ref="AG21:AO21"/>
    <mergeCell ref="AP21:AX21"/>
    <mergeCell ref="AG22:AO22"/>
    <mergeCell ref="AP22:AX22"/>
    <mergeCell ref="AG12:AO12"/>
    <mergeCell ref="AP12:AX12"/>
    <mergeCell ref="AG19:AO19"/>
    <mergeCell ref="AP19:AX19"/>
    <mergeCell ref="AP13:AX13"/>
    <mergeCell ref="AP17:AX18"/>
    <mergeCell ref="AP14:AX16"/>
    <mergeCell ref="A23:AB23"/>
    <mergeCell ref="A20:AB20"/>
    <mergeCell ref="AC12:AF12"/>
    <mergeCell ref="AC19:AF19"/>
    <mergeCell ref="AC21:AF21"/>
    <mergeCell ref="AC22:AF22"/>
    <mergeCell ref="AC18:AF18"/>
    <mergeCell ref="AC20:AF20"/>
    <mergeCell ref="AC13:AF13"/>
    <mergeCell ref="AC14:AF14"/>
    <mergeCell ref="AP67:AX67"/>
    <mergeCell ref="AP68:AX68"/>
    <mergeCell ref="AP59:AX59"/>
    <mergeCell ref="AP60:AX60"/>
    <mergeCell ref="AP63:AX63"/>
    <mergeCell ref="AP66:AX66"/>
    <mergeCell ref="AG48:AO48"/>
    <mergeCell ref="AG53:AO53"/>
    <mergeCell ref="AP49:AX49"/>
    <mergeCell ref="AP51:AX51"/>
    <mergeCell ref="AP52:AX52"/>
    <mergeCell ref="AP53:AX53"/>
    <mergeCell ref="AG54:AO54"/>
    <mergeCell ref="AG50:AO50"/>
    <mergeCell ref="AG51:AO51"/>
    <mergeCell ref="AG52:AO52"/>
    <mergeCell ref="AP43:AX43"/>
    <mergeCell ref="AP56:AX56"/>
    <mergeCell ref="AP46:AX46"/>
    <mergeCell ref="AP47:AX47"/>
    <mergeCell ref="AP54:AX54"/>
    <mergeCell ref="A66:AB66"/>
    <mergeCell ref="A67:AB67"/>
    <mergeCell ref="AP20:AX20"/>
    <mergeCell ref="AP61:AX62"/>
    <mergeCell ref="AP64:AX65"/>
    <mergeCell ref="AP50:AX50"/>
    <mergeCell ref="AP32:AX32"/>
    <mergeCell ref="AP33:AX33"/>
    <mergeCell ref="AP34:AX34"/>
    <mergeCell ref="AP36:AX36"/>
    <mergeCell ref="A68:AB68"/>
    <mergeCell ref="AC69:AF69"/>
    <mergeCell ref="AG67:AO67"/>
    <mergeCell ref="AG68:AO68"/>
    <mergeCell ref="AC68:AF68"/>
    <mergeCell ref="AC67:AF67"/>
    <mergeCell ref="AG6:AO7"/>
    <mergeCell ref="AG43:AO43"/>
    <mergeCell ref="AG47:AO47"/>
    <mergeCell ref="AG49:AO49"/>
    <mergeCell ref="AG17:AO18"/>
    <mergeCell ref="AG13:AO13"/>
    <mergeCell ref="AG10:AO10"/>
    <mergeCell ref="AG11:AO11"/>
    <mergeCell ref="AG14:AO16"/>
    <mergeCell ref="AG20:AO20"/>
    <mergeCell ref="AC56:AF56"/>
    <mergeCell ref="AC64:AF64"/>
    <mergeCell ref="AG56:AO56"/>
    <mergeCell ref="AG61:AO62"/>
    <mergeCell ref="AG57:AO58"/>
    <mergeCell ref="AG63:AO63"/>
    <mergeCell ref="AG64:AO65"/>
    <mergeCell ref="AC65:AF65"/>
    <mergeCell ref="AC62:AF62"/>
    <mergeCell ref="AC63:AF63"/>
    <mergeCell ref="AC51:AF51"/>
    <mergeCell ref="AC52:AF52"/>
    <mergeCell ref="AC53:AF53"/>
    <mergeCell ref="AC55:AF55"/>
    <mergeCell ref="AC47:AF47"/>
    <mergeCell ref="AC49:AF49"/>
    <mergeCell ref="AC50:AF50"/>
    <mergeCell ref="AC46:AF46"/>
    <mergeCell ref="AC28:AF28"/>
    <mergeCell ref="AC32:AF32"/>
    <mergeCell ref="AC33:AF33"/>
    <mergeCell ref="AC34:AF34"/>
    <mergeCell ref="AC31:AF31"/>
    <mergeCell ref="AC30:AF30"/>
    <mergeCell ref="AC29:AF29"/>
    <mergeCell ref="A58:AB58"/>
    <mergeCell ref="A59:AB59"/>
    <mergeCell ref="A52:AB52"/>
    <mergeCell ref="A53:AB53"/>
    <mergeCell ref="A54:AB54"/>
    <mergeCell ref="AC15:AF15"/>
    <mergeCell ref="AC16:AF16"/>
    <mergeCell ref="AC17:AF17"/>
    <mergeCell ref="A57:AB57"/>
    <mergeCell ref="AC27:AF27"/>
    <mergeCell ref="AC26:AF26"/>
    <mergeCell ref="AC23:AF23"/>
    <mergeCell ref="AC24:AF24"/>
    <mergeCell ref="AC36:AF36"/>
    <mergeCell ref="AC43:AF43"/>
    <mergeCell ref="AC6:AF6"/>
    <mergeCell ref="AC7:AF7"/>
    <mergeCell ref="AC10:AF10"/>
    <mergeCell ref="AC11:AF11"/>
    <mergeCell ref="A65:AB65"/>
    <mergeCell ref="A63:AB63"/>
    <mergeCell ref="A64:AB64"/>
    <mergeCell ref="A60:AB60"/>
    <mergeCell ref="A61:AB61"/>
    <mergeCell ref="A62:AB62"/>
    <mergeCell ref="A49:AB49"/>
    <mergeCell ref="A50:AB50"/>
    <mergeCell ref="A51:AB51"/>
    <mergeCell ref="A46:AB46"/>
    <mergeCell ref="A48:AB48"/>
    <mergeCell ref="A47:AB47"/>
    <mergeCell ref="A43:AB43"/>
    <mergeCell ref="A44:AB44"/>
    <mergeCell ref="A45:AB45"/>
    <mergeCell ref="A32:AB32"/>
    <mergeCell ref="A33:AB33"/>
    <mergeCell ref="A34:AB34"/>
    <mergeCell ref="A38:AB38"/>
    <mergeCell ref="A37:AB37"/>
    <mergeCell ref="A41:AB41"/>
    <mergeCell ref="A42:AB42"/>
    <mergeCell ref="A26:AB26"/>
    <mergeCell ref="A24:AB24"/>
    <mergeCell ref="A27:AB27"/>
    <mergeCell ref="A15:AB15"/>
    <mergeCell ref="A16:AB16"/>
    <mergeCell ref="A17:AB17"/>
    <mergeCell ref="A18:AB18"/>
    <mergeCell ref="A19:AB19"/>
    <mergeCell ref="A21:AB21"/>
    <mergeCell ref="A22:AB22"/>
    <mergeCell ref="A10:AB10"/>
    <mergeCell ref="A11:AB11"/>
    <mergeCell ref="A13:AB13"/>
    <mergeCell ref="A14:AB14"/>
    <mergeCell ref="A12:AB12"/>
    <mergeCell ref="AC3:AF3"/>
    <mergeCell ref="AC4:AF4"/>
    <mergeCell ref="AC5:AF5"/>
    <mergeCell ref="A3:AB3"/>
    <mergeCell ref="A4:AB4"/>
    <mergeCell ref="A5:AB5"/>
    <mergeCell ref="AP3:AX3"/>
    <mergeCell ref="AP4:AX4"/>
    <mergeCell ref="AP5:AX5"/>
    <mergeCell ref="AG3:AO3"/>
    <mergeCell ref="AG4:AO4"/>
    <mergeCell ref="AG5:AO5"/>
    <mergeCell ref="AP10:AX10"/>
    <mergeCell ref="AP11:AX11"/>
    <mergeCell ref="AP6:AX7"/>
    <mergeCell ref="A55:AB55"/>
    <mergeCell ref="AP55:AX55"/>
    <mergeCell ref="AG55:AO55"/>
    <mergeCell ref="A6:AB6"/>
    <mergeCell ref="A7:AB7"/>
    <mergeCell ref="AP26:AX26"/>
    <mergeCell ref="AP27:AX28"/>
    <mergeCell ref="AG26:AO26"/>
    <mergeCell ref="AG32:AO32"/>
    <mergeCell ref="AG27:AO28"/>
    <mergeCell ref="B76:C76"/>
    <mergeCell ref="E76:L76"/>
    <mergeCell ref="M76:N76"/>
    <mergeCell ref="O76:P76"/>
    <mergeCell ref="A56:AB56"/>
    <mergeCell ref="AC57:AF57"/>
    <mergeCell ref="A31:AB31"/>
    <mergeCell ref="AG46:AO46"/>
    <mergeCell ref="AG36:AO36"/>
    <mergeCell ref="AG38:AO38"/>
    <mergeCell ref="AG45:AO45"/>
    <mergeCell ref="AG42:AO42"/>
    <mergeCell ref="H74:L74"/>
    <mergeCell ref="N74:W74"/>
    <mergeCell ref="AI75:AM75"/>
    <mergeCell ref="AO75:AX75"/>
    <mergeCell ref="AI74:AM74"/>
    <mergeCell ref="AO74:AX74"/>
    <mergeCell ref="AP57:AX58"/>
    <mergeCell ref="AC58:AF58"/>
    <mergeCell ref="AC59:AF59"/>
    <mergeCell ref="AC60:AF60"/>
    <mergeCell ref="AC61:AF61"/>
    <mergeCell ref="AG60:AO60"/>
    <mergeCell ref="AG59:AO59"/>
    <mergeCell ref="AG66:AO66"/>
    <mergeCell ref="AC66:AF66"/>
    <mergeCell ref="A70:AB70"/>
    <mergeCell ref="AC71:AF71"/>
    <mergeCell ref="AG71:AO71"/>
    <mergeCell ref="AP71:AX71"/>
    <mergeCell ref="A71:AB71"/>
    <mergeCell ref="AC70:AF70"/>
    <mergeCell ref="AP69:AX70"/>
    <mergeCell ref="AG69:AO70"/>
    <mergeCell ref="A69:AB69"/>
    <mergeCell ref="AC72:AF72"/>
    <mergeCell ref="AG72:AO72"/>
    <mergeCell ref="AP72:AX72"/>
    <mergeCell ref="H73:L73"/>
    <mergeCell ref="N73:W73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Безбородова ТИ</cp:lastModifiedBy>
  <cp:lastPrinted>2006-11-22T09:53:19Z</cp:lastPrinted>
  <dcterms:created xsi:type="dcterms:W3CDTF">2001-08-07T06:00:02Z</dcterms:created>
  <dcterms:modified xsi:type="dcterms:W3CDTF">2007-01-24T06:57:54Z</dcterms:modified>
  <cp:category/>
  <cp:version/>
  <cp:contentType/>
  <cp:contentStatus/>
</cp:coreProperties>
</file>